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75" yWindow="75" windowWidth="10200" windowHeight="7890" tabRatio="671" activeTab="0"/>
  </bookViews>
  <sheets>
    <sheet name="滿額禮" sheetId="1" r:id="rId1"/>
    <sheet name="LG福利" sheetId="2" r:id="rId2"/>
    <sheet name="全新品" sheetId="3" r:id="rId3"/>
    <sheet name="LG空調" sheetId="4" r:id="rId4"/>
    <sheet name="惠而浦空調" sheetId="5" r:id="rId5"/>
  </sheets>
  <definedNames>
    <definedName name="_xlnm.Print_Area" localSheetId="1">'LG福利'!$A$1:$T$513</definedName>
  </definedNames>
  <calcPr fullCalcOnLoad="1"/>
</workbook>
</file>

<file path=xl/sharedStrings.xml><?xml version="1.0" encoding="utf-8"?>
<sst xmlns="http://schemas.openxmlformats.org/spreadsheetml/2006/main" count="4167" uniqueCount="2346">
  <si>
    <t>AUDIO</t>
  </si>
  <si>
    <t>DD</t>
  </si>
  <si>
    <t>Drum</t>
  </si>
  <si>
    <t>DVD</t>
  </si>
  <si>
    <t>NON DD</t>
  </si>
  <si>
    <t>SXS</t>
  </si>
  <si>
    <t>TM</t>
  </si>
  <si>
    <t>738X497X207</t>
  </si>
  <si>
    <t>一年</t>
  </si>
  <si>
    <t>產品別</t>
  </si>
  <si>
    <t>展碁料號</t>
  </si>
  <si>
    <t>Model</t>
  </si>
  <si>
    <t>建議售價</t>
  </si>
  <si>
    <t>規格二(功能)</t>
  </si>
  <si>
    <t>保固</t>
  </si>
  <si>
    <t>人工智慧</t>
  </si>
  <si>
    <t>6M-拍擰解揉搓搖</t>
  </si>
  <si>
    <t>產品別</t>
  </si>
  <si>
    <t>展碁料號</t>
  </si>
  <si>
    <t>規格一(吋)</t>
  </si>
  <si>
    <t>規格二(功能)</t>
  </si>
  <si>
    <t>3D+Smart</t>
  </si>
  <si>
    <t>1131X725X327</t>
  </si>
  <si>
    <t>規格一(KG)</t>
  </si>
  <si>
    <t>外觀(W*H*D)cm</t>
  </si>
  <si>
    <t>4921.392NP.520</t>
  </si>
  <si>
    <t>318(84+234)</t>
  </si>
  <si>
    <t>53.7X160.5X63.8</t>
  </si>
  <si>
    <t>4921.562NP.520</t>
  </si>
  <si>
    <t>423(115+308)</t>
  </si>
  <si>
    <t>75.5X177.7X70.7</t>
  </si>
  <si>
    <t>4921.602NP.520</t>
  </si>
  <si>
    <t>458(127+331)</t>
  </si>
  <si>
    <t>75.5X177.7X72.9</t>
  </si>
  <si>
    <t>4921.V232C.520</t>
  </si>
  <si>
    <t>188(51+137)</t>
  </si>
  <si>
    <t>53.7X145X60.7</t>
  </si>
  <si>
    <t>4921.492GP.520</t>
  </si>
  <si>
    <t>371(105+266)</t>
  </si>
  <si>
    <t>規格一</t>
  </si>
  <si>
    <t>外觀(W*H*D)CM</t>
  </si>
  <si>
    <t>7.24X12.9X2.4</t>
  </si>
  <si>
    <t>外觀(W*H*D)mm</t>
  </si>
  <si>
    <t>1080X694X264</t>
  </si>
  <si>
    <t>3D+Smart(選購)</t>
  </si>
  <si>
    <t>964X631X294</t>
  </si>
  <si>
    <t>3D+Smart</t>
  </si>
  <si>
    <t>4915.55LM6.520</t>
  </si>
  <si>
    <t>1232X795X331</t>
  </si>
  <si>
    <t>4915.55LN5.520</t>
  </si>
  <si>
    <t>63.2X102X67</t>
  </si>
  <si>
    <t>選購品</t>
  </si>
  <si>
    <t>4041.WF100.520</t>
  </si>
  <si>
    <t>LG無線網卡</t>
  </si>
  <si>
    <t>贈品</t>
  </si>
  <si>
    <t>NBC1-F</t>
  </si>
  <si>
    <t>NBC2-F</t>
  </si>
  <si>
    <t>NBC3-F</t>
  </si>
  <si>
    <t>4042.NBC1F.565</t>
  </si>
  <si>
    <t>4042.NBC2F.565</t>
  </si>
  <si>
    <t>4042.NBC3F.565</t>
  </si>
  <si>
    <t>壁掛架</t>
  </si>
  <si>
    <t xml:space="preserve"> 100*100</t>
  </si>
  <si>
    <t>200*200</t>
  </si>
  <si>
    <t>400*400</t>
  </si>
  <si>
    <t>600*400</t>
  </si>
  <si>
    <t>17~40吋</t>
  </si>
  <si>
    <t>32~57吋</t>
  </si>
  <si>
    <t>32~61吋</t>
  </si>
  <si>
    <t>適用尺吋</t>
  </si>
  <si>
    <t>4913.32LN5.520</t>
  </si>
  <si>
    <t>Smart</t>
  </si>
  <si>
    <t>4914.47LN5.520</t>
  </si>
  <si>
    <t>產品別</t>
  </si>
  <si>
    <t>展碁料號</t>
  </si>
  <si>
    <t>規格一</t>
  </si>
  <si>
    <t>規格二(功能)</t>
  </si>
  <si>
    <t>外觀(W*H*D)CM</t>
  </si>
  <si>
    <t>組合音響</t>
  </si>
  <si>
    <t>1250X790X297</t>
  </si>
  <si>
    <t>4914.42LN5.520</t>
  </si>
  <si>
    <t>Smart</t>
  </si>
  <si>
    <t>968X629X236</t>
  </si>
  <si>
    <t>4914.42540.520</t>
  </si>
  <si>
    <t>LED</t>
  </si>
  <si>
    <t>1263X822X315</t>
  </si>
  <si>
    <t>59x99x60.6</t>
  </si>
  <si>
    <t>4931.112WG.520</t>
  </si>
  <si>
    <t>4952.9530T.520</t>
  </si>
  <si>
    <t>Aramid Fiber</t>
  </si>
  <si>
    <t>3D 藍光家庭劇院</t>
  </si>
  <si>
    <t>4952.6430P.520</t>
  </si>
  <si>
    <t>5.1聲道,DVD,USB-WMA</t>
  </si>
  <si>
    <t>4952.XP160.520</t>
  </si>
  <si>
    <t>iPad/iPhone</t>
  </si>
  <si>
    <t>16.4X20.9X20.1</t>
  </si>
  <si>
    <t>25X110X25</t>
  </si>
  <si>
    <t>不分級</t>
  </si>
  <si>
    <t>91.2X178.5X91</t>
  </si>
  <si>
    <t>4931.130PG.520</t>
  </si>
  <si>
    <t>LG WT-D130PG福利</t>
  </si>
  <si>
    <t>4921.562GP.520</t>
  </si>
  <si>
    <t>75.7X177.7X70.7</t>
  </si>
  <si>
    <t>售價(刷卡價)</t>
  </si>
  <si>
    <t>售價(現金價)</t>
  </si>
  <si>
    <t>12"披薩盤魔術空間</t>
  </si>
  <si>
    <t>全功能微、烤、蒸</t>
  </si>
  <si>
    <t>一年</t>
  </si>
  <si>
    <t>4932.13NSD.520</t>
  </si>
  <si>
    <t>洗-13,烘-7</t>
  </si>
  <si>
    <t>64.5X95X77</t>
  </si>
  <si>
    <t>230(59+171)</t>
  </si>
  <si>
    <t>68.6X108.5X72.1</t>
  </si>
  <si>
    <t>一年</t>
  </si>
  <si>
    <t>4931.182HV.520</t>
  </si>
  <si>
    <t>6M-拍擰解揉搓搖 / 加熱衛生洗</t>
  </si>
  <si>
    <t>4931.173HV.520</t>
  </si>
  <si>
    <t>4931.153HV.520</t>
  </si>
  <si>
    <t>4915.50LA6.520</t>
  </si>
  <si>
    <t>4916.60LA6.520</t>
  </si>
  <si>
    <t>1355X865X343</t>
  </si>
  <si>
    <t>4952.9430P.520</t>
  </si>
  <si>
    <t>673(253+420)</t>
  </si>
  <si>
    <t>91.2X178.5X78.8</t>
  </si>
  <si>
    <t>4922.DP73S.520</t>
  </si>
  <si>
    <t>740(258+482)</t>
  </si>
  <si>
    <t>4922.HL84M.520</t>
  </si>
  <si>
    <t>761(285+476)</t>
  </si>
  <si>
    <t>不分級</t>
  </si>
  <si>
    <t>91.2X178.5X91</t>
  </si>
  <si>
    <t>4922.LL84S.520</t>
  </si>
  <si>
    <t>736(260+476)</t>
  </si>
  <si>
    <t>不分級</t>
  </si>
  <si>
    <t>91.2X178.5X91</t>
  </si>
  <si>
    <t>4922.PL84S.520</t>
  </si>
  <si>
    <t>GN-V232SLC福利</t>
  </si>
  <si>
    <t>GN-V292S福利</t>
  </si>
  <si>
    <t>GN-L392NP福利</t>
  </si>
  <si>
    <t>GR-DP73S福利</t>
  </si>
  <si>
    <t>GN-L562NP福利</t>
  </si>
  <si>
    <t>GR-HL84M福利</t>
  </si>
  <si>
    <t>GR-LL84S福利</t>
  </si>
  <si>
    <t>GR-PL84S福利</t>
  </si>
  <si>
    <t>GN-M492GP福利</t>
  </si>
  <si>
    <t>GN-M562GP福利</t>
  </si>
  <si>
    <t>DH6430P福利</t>
  </si>
  <si>
    <t>BH9430PW福利</t>
  </si>
  <si>
    <t>BH9530TW福利</t>
  </si>
  <si>
    <t>XP16福利</t>
  </si>
  <si>
    <t>PD233P福利</t>
  </si>
  <si>
    <t>375(105+270)</t>
  </si>
  <si>
    <t>一年</t>
  </si>
  <si>
    <t>68X172.5X71.5</t>
  </si>
  <si>
    <t>GN-L602NP福利</t>
  </si>
  <si>
    <t>GN-B492GPL福利</t>
  </si>
  <si>
    <t>LG 32LN5700福利</t>
  </si>
  <si>
    <t>LG 50LA6600福利</t>
  </si>
  <si>
    <t>NON DD</t>
  </si>
  <si>
    <t>LG WP-1410R(雙槽)</t>
  </si>
  <si>
    <t>96.4X104.3X54</t>
  </si>
  <si>
    <t>LG 42LN5400福利</t>
  </si>
  <si>
    <t>LG 42LN5700福利</t>
  </si>
  <si>
    <t>LG 47LN5700福利</t>
  </si>
  <si>
    <t>LG 50LA6200福利</t>
  </si>
  <si>
    <t>LG 55LN5700福利</t>
  </si>
  <si>
    <t>LG 55LM6700福利</t>
  </si>
  <si>
    <t>LG 60LA6200福利</t>
  </si>
  <si>
    <t>LG WT-D112WG福利</t>
  </si>
  <si>
    <t>LG WT-D182HVG福利</t>
  </si>
  <si>
    <t>LG WT-SD153HVG福利</t>
  </si>
  <si>
    <t>LG WT-SD173HVG福利</t>
  </si>
  <si>
    <t>洗-12,烘-7</t>
  </si>
  <si>
    <t>63.5X112.5X74.3</t>
  </si>
  <si>
    <t>4932.13NEW.520</t>
  </si>
  <si>
    <t>洗-12</t>
  </si>
  <si>
    <t>63.5X92.5X74</t>
  </si>
  <si>
    <t>4932.16NEB.520</t>
  </si>
  <si>
    <t>洗-15</t>
  </si>
  <si>
    <t>68.6X98.3X75.6</t>
  </si>
  <si>
    <t>4932.17DVD.520</t>
  </si>
  <si>
    <t>洗-17,烘-8</t>
  </si>
  <si>
    <t>4932.10RFD.520</t>
  </si>
  <si>
    <t>60x85x64</t>
  </si>
  <si>
    <t>LG 42LA6200福利</t>
  </si>
  <si>
    <t>4931.082WG.520</t>
  </si>
  <si>
    <t>LG WT-D082WG福利</t>
  </si>
  <si>
    <t>4932.15DWD.520</t>
  </si>
  <si>
    <t>洗-15,烘-8</t>
  </si>
  <si>
    <t>LG WD-10RFD福利</t>
  </si>
  <si>
    <t>LG WD-13NSD福利</t>
  </si>
  <si>
    <t>LG WD-16NEB福利</t>
  </si>
  <si>
    <t>LG WD-S15DWD福利</t>
  </si>
  <si>
    <t>LG WD-S17DVD福利</t>
  </si>
  <si>
    <t>4932.90MGA.520</t>
  </si>
  <si>
    <t>洗-9,烘-5</t>
  </si>
  <si>
    <t>60X85X55</t>
  </si>
  <si>
    <t>LG WD-90MGA福利</t>
  </si>
  <si>
    <t>1089X722X269</t>
  </si>
  <si>
    <t>4915.55LA6.520</t>
  </si>
  <si>
    <t>LG 47LM6200福利</t>
  </si>
  <si>
    <t>LG 55LA6200福利</t>
  </si>
  <si>
    <t>1246X803X343</t>
  </si>
  <si>
    <t>63.2X102X67</t>
  </si>
  <si>
    <t>54X93.5X54</t>
  </si>
  <si>
    <t>60.8X171.1X70.7</t>
  </si>
  <si>
    <t>68X172.5X71.5</t>
  </si>
  <si>
    <t>91.2X178.5X84.8</t>
  </si>
  <si>
    <t>12"</t>
  </si>
  <si>
    <t>4932.12MRC.520</t>
  </si>
  <si>
    <t>360X39.5X199</t>
  </si>
  <si>
    <t>支援RMVB格式、支援有線網路/USB支援外接式硬碟播放</t>
  </si>
  <si>
    <t>4953.RH387.520</t>
  </si>
  <si>
    <t>錄放影機</t>
  </si>
  <si>
    <t>洗、脫、烘</t>
  </si>
  <si>
    <t>蒸、洗、脫、烘</t>
  </si>
  <si>
    <t>洗、脫</t>
  </si>
  <si>
    <t>LG WD-13NEW福利</t>
  </si>
  <si>
    <t>4922.BL78M.520</t>
  </si>
  <si>
    <t>GR-BL78M福利</t>
  </si>
  <si>
    <t>805(298+507)</t>
  </si>
  <si>
    <t>91.2X178.5X94.5</t>
  </si>
  <si>
    <t>LG 42LA6235福利</t>
  </si>
  <si>
    <t>支援iOS、Android</t>
  </si>
  <si>
    <t>FDA認證</t>
  </si>
  <si>
    <t>142X190X70</t>
  </si>
  <si>
    <t>外觀(W*H*D)(mm)</t>
  </si>
  <si>
    <t>規格一(L)</t>
  </si>
  <si>
    <t>1359X852X297</t>
  </si>
  <si>
    <t>6M/加熱衛生洗/蒸氣洗Spa Steam</t>
  </si>
  <si>
    <t>2012/13機種專用</t>
  </si>
  <si>
    <t>4915.50660.520</t>
  </si>
  <si>
    <t>4914.42623.520</t>
  </si>
  <si>
    <t>4921.492GL.520</t>
  </si>
  <si>
    <t>4953.BP430.520</t>
  </si>
  <si>
    <t>270X39X198</t>
  </si>
  <si>
    <t>支援RMVB,MKV格式、支援 2.5吋 FAT 與 NTFS 外接硬碟</t>
  </si>
  <si>
    <t>950X135X74.1</t>
  </si>
  <si>
    <t>430W輸出功率</t>
  </si>
  <si>
    <t>BB5530A福利</t>
  </si>
  <si>
    <t>4952.5530A.520</t>
  </si>
  <si>
    <t>4921.V292S.520</t>
  </si>
  <si>
    <t>外觀尺吋(mm)</t>
  </si>
  <si>
    <t>285X130X292</t>
  </si>
  <si>
    <t>4916.60LN5.520</t>
  </si>
  <si>
    <t>LG 60LN5700福利</t>
  </si>
  <si>
    <t>沖茶器</t>
  </si>
  <si>
    <t>活動方案</t>
  </si>
  <si>
    <t>原廠訂價</t>
  </si>
  <si>
    <t>適用坪數</t>
  </si>
  <si>
    <t>尺吋</t>
  </si>
  <si>
    <t>配管方式</t>
  </si>
  <si>
    <t>備註</t>
  </si>
  <si>
    <t>變頻分離式(一對一)</t>
  </si>
  <si>
    <t>建議售價(含)</t>
  </si>
  <si>
    <t>ATO-20DCA(室外機)</t>
  </si>
  <si>
    <t>3-5</t>
  </si>
  <si>
    <t>4.30</t>
  </si>
  <si>
    <t>2分/3分</t>
  </si>
  <si>
    <t>ATI-20DCA(室內機)</t>
  </si>
  <si>
    <t>第1級</t>
  </si>
  <si>
    <t>780X540X250</t>
  </si>
  <si>
    <t>拆價</t>
  </si>
  <si>
    <t>4-6</t>
  </si>
  <si>
    <t>5-7</t>
  </si>
  <si>
    <t>2分/4分</t>
  </si>
  <si>
    <t>3.66</t>
  </si>
  <si>
    <t>第2級</t>
  </si>
  <si>
    <t>ATO-45DCA(室外機)</t>
  </si>
  <si>
    <t>7-10</t>
  </si>
  <si>
    <t>ATI-45DCA(室內機)</t>
  </si>
  <si>
    <t>2分/5分</t>
  </si>
  <si>
    <t>定頻分離式(一對一)</t>
  </si>
  <si>
    <t>3.95</t>
  </si>
  <si>
    <t>ATI-25NA(室內機)</t>
  </si>
  <si>
    <t>940X275X198</t>
  </si>
  <si>
    <t>ATO-32NA(室外機)</t>
  </si>
  <si>
    <t>ATI-32NA(室內機)</t>
  </si>
  <si>
    <t>能源效率     COP(W/W)</t>
  </si>
  <si>
    <t>特價</t>
  </si>
  <si>
    <t>PD233福利</t>
  </si>
  <si>
    <t>GN-M392GP福利</t>
  </si>
  <si>
    <t>借貨量</t>
  </si>
  <si>
    <t>60.8X171.1X71.1</t>
  </si>
  <si>
    <t>LG 55LM6200福利</t>
  </si>
  <si>
    <t>BP135福利</t>
  </si>
  <si>
    <t>4953.BP135.520</t>
  </si>
  <si>
    <t>4900.PD233.520</t>
  </si>
  <si>
    <t>4952.3530A.520</t>
  </si>
  <si>
    <t>2.1聲道/藍牙支援傳輸/數位光纖/無限重低音,300W,USB</t>
  </si>
  <si>
    <t>RMS:10W(5W*2)/藍牙無線傳輸/衝擊重低音效果</t>
  </si>
  <si>
    <t>150X200X212</t>
  </si>
  <si>
    <t>CM2630福利</t>
  </si>
  <si>
    <t>CM1530BT福利</t>
  </si>
  <si>
    <t>Aramid Fibar/RMS:160W(80W*2)/藍牙無線傳輸</t>
  </si>
  <si>
    <t>4953.DP132.520</t>
  </si>
  <si>
    <t>DP132福利</t>
  </si>
  <si>
    <t>DivX/MPAG4/VOD/WMA</t>
  </si>
  <si>
    <t>250X37.5X203</t>
  </si>
  <si>
    <t>HLS36W福利</t>
  </si>
  <si>
    <t>1.1(模擬2.1聲道/RMS:280W/重低音(Wireless)</t>
  </si>
  <si>
    <t>950X71X47</t>
  </si>
  <si>
    <t>1000X80X50</t>
  </si>
  <si>
    <t>4915.55620.520</t>
  </si>
  <si>
    <t>4952.LS36W.520</t>
  </si>
  <si>
    <t>LG 60LA8600福利</t>
  </si>
  <si>
    <t>1338X782X35.1</t>
  </si>
  <si>
    <t>4916.60LA8.520</t>
  </si>
  <si>
    <t>4914.42LA6.520</t>
  </si>
  <si>
    <t>基本安裝</t>
  </si>
  <si>
    <t>【產地:台灣】</t>
  </si>
  <si>
    <t>定頻分離式(一對二)</t>
  </si>
  <si>
    <t>4-6</t>
  </si>
  <si>
    <t>5.8/4990</t>
  </si>
  <si>
    <t>額定能力(Kw/kcal)</t>
  </si>
  <si>
    <t>3.66</t>
  </si>
  <si>
    <t>ATO-2525NA(室外機)</t>
  </si>
  <si>
    <t>第2級</t>
  </si>
  <si>
    <t>880X715X330</t>
  </si>
  <si>
    <t>-</t>
  </si>
  <si>
    <t>ATO-2536NA(室外機)</t>
  </si>
  <si>
    <t>ATI-36NA(室內機)</t>
  </si>
  <si>
    <t>6-9</t>
  </si>
  <si>
    <t>7.0/6020</t>
  </si>
  <si>
    <t>2分/4分</t>
  </si>
  <si>
    <t>960X870X355</t>
  </si>
  <si>
    <t>940X275X198</t>
  </si>
  <si>
    <t>ATO-2545NA(室外機)</t>
  </si>
  <si>
    <t>ATI-45NA(室內機)</t>
  </si>
  <si>
    <t>8.1/6970</t>
  </si>
  <si>
    <t>7-11</t>
  </si>
  <si>
    <t>3.60</t>
  </si>
  <si>
    <t>1060X310X235</t>
  </si>
  <si>
    <t>ATO-4545NA(室外機)</t>
  </si>
  <si>
    <t>7-11</t>
  </si>
  <si>
    <t>10.4/8950</t>
  </si>
  <si>
    <t>3.40</t>
  </si>
  <si>
    <t>960X1070X335</t>
  </si>
  <si>
    <t>第3級</t>
  </si>
  <si>
    <t>ATO-6363NA(室外機)</t>
  </si>
  <si>
    <t>ATI-63NA(室內機)</t>
  </si>
  <si>
    <t>10-15</t>
  </si>
  <si>
    <t>14.0/12040</t>
  </si>
  <si>
    <t>960X1440X335</t>
  </si>
  <si>
    <t>1190X340X258</t>
  </si>
  <si>
    <t>2分/5分</t>
  </si>
  <si>
    <t>3.5/3010</t>
  </si>
  <si>
    <t>3分/5分</t>
  </si>
  <si>
    <t>-</t>
  </si>
  <si>
    <t>4042.00001.511</t>
  </si>
  <si>
    <t>高速乙太網路HDMI</t>
  </si>
  <si>
    <t>1.4版</t>
  </si>
  <si>
    <t>TV專用</t>
  </si>
  <si>
    <t>1.8M</t>
  </si>
  <si>
    <t>4914.47620.520</t>
  </si>
  <si>
    <t>770X255X188</t>
  </si>
  <si>
    <t>780X540X250</t>
  </si>
  <si>
    <t>845X700X320</t>
  </si>
  <si>
    <t>1030X315X218</t>
  </si>
  <si>
    <t>2.3/1980</t>
  </si>
  <si>
    <t>5.2/4470</t>
  </si>
  <si>
    <t>LG 55LA8600福利</t>
  </si>
  <si>
    <t>1229X788X316</t>
  </si>
  <si>
    <t>4952.6330H.520</t>
  </si>
  <si>
    <t>BH6330H福利</t>
  </si>
  <si>
    <t>Aramid Fiber 5.1聲道,ALL in one三合一播放主機</t>
  </si>
  <si>
    <t>360X60.5X299</t>
  </si>
  <si>
    <t>444X65X292.6</t>
  </si>
  <si>
    <t>PD239P福利</t>
  </si>
  <si>
    <t>PD239SP福利</t>
  </si>
  <si>
    <t>支援iOS、Android、WIN PHONE 8</t>
  </si>
  <si>
    <t>76X126X20</t>
  </si>
  <si>
    <t>PD239W福利</t>
  </si>
  <si>
    <t>PD239Y福利</t>
  </si>
  <si>
    <t>4922.HL68M.520</t>
  </si>
  <si>
    <t>GR-HL68M福利</t>
  </si>
  <si>
    <t>LSU1810VHP(室外機)</t>
  </si>
  <si>
    <t>LSU1810VHP(室內機)</t>
  </si>
  <si>
    <t>冷暖變頻分離式(一對一)</t>
  </si>
  <si>
    <t>7-10</t>
  </si>
  <si>
    <t>5-7</t>
  </si>
  <si>
    <t>870X655X320</t>
  </si>
  <si>
    <t>1030X325X250</t>
  </si>
  <si>
    <t>3070-18000-20472</t>
  </si>
  <si>
    <t>3070-21496-30709</t>
  </si>
  <si>
    <t>770X545X288</t>
  </si>
  <si>
    <t>總庫存</t>
  </si>
  <si>
    <t>4042.00003.617</t>
  </si>
  <si>
    <t>不織布提袋</t>
  </si>
  <si>
    <t>萃鮮不鏽鋼便當盒</t>
  </si>
  <si>
    <t>4042.00006.517</t>
  </si>
  <si>
    <t>不鏽鋼</t>
  </si>
  <si>
    <t>1093X681X237</t>
  </si>
  <si>
    <t>1233X760X242</t>
  </si>
  <si>
    <t>LG WD-S12MRCC福利</t>
  </si>
  <si>
    <t>4900.D233P.520</t>
  </si>
  <si>
    <t>4900.D239S.520</t>
  </si>
  <si>
    <t>4900.D239P.520</t>
  </si>
  <si>
    <t>4900.D239W.520</t>
  </si>
  <si>
    <t>4900.D239Y.520</t>
  </si>
  <si>
    <t>4042.U3F00.565</t>
  </si>
  <si>
    <t>U3-F</t>
  </si>
  <si>
    <t>3070-12000-14600</t>
  </si>
  <si>
    <t>3070-13600-20470</t>
  </si>
  <si>
    <t>895X285X195</t>
  </si>
  <si>
    <t>3070-9000-12620</t>
  </si>
  <si>
    <t>3070-10900-17060</t>
  </si>
  <si>
    <t>LG 32LB5800福利</t>
  </si>
  <si>
    <t>732X481X207</t>
  </si>
  <si>
    <t>LG 32LB561B福利</t>
  </si>
  <si>
    <t>LG 42LB5800福利</t>
  </si>
  <si>
    <t>961X610X218</t>
  </si>
  <si>
    <t>LG 50LB5610福利</t>
  </si>
  <si>
    <t>1128X708X255</t>
  </si>
  <si>
    <t>LG 50LB5800福利</t>
  </si>
  <si>
    <t>PP</t>
  </si>
  <si>
    <t>AUDIO</t>
  </si>
  <si>
    <t>【產地:韓國】</t>
  </si>
  <si>
    <t>LSU1212VHP(室外機)</t>
  </si>
  <si>
    <t>LSN1212VHP(室內機)</t>
  </si>
  <si>
    <t>PP</t>
  </si>
  <si>
    <t>4042.46PLG.502</t>
  </si>
  <si>
    <t>新視王 NS-46PLG</t>
  </si>
  <si>
    <t>LG WD-035SW福利</t>
  </si>
  <si>
    <t>LG 42LB5610福利</t>
  </si>
  <si>
    <t>ULTRA HD 智慧型(webOS)</t>
  </si>
  <si>
    <t>TV-2013</t>
  </si>
  <si>
    <t>TV-2014</t>
  </si>
  <si>
    <t>TV-2012</t>
  </si>
  <si>
    <t>電視</t>
  </si>
  <si>
    <t>4921.392GP.520</t>
  </si>
  <si>
    <t>186(142+44)</t>
  </si>
  <si>
    <t>4913.32561.520</t>
  </si>
  <si>
    <t>4914.42561.520</t>
  </si>
  <si>
    <t>4914.42LB5.520</t>
  </si>
  <si>
    <t>4915.50561.520</t>
  </si>
  <si>
    <t>4915.50LB5.520</t>
  </si>
  <si>
    <t>VR6270LVM 福利品</t>
  </si>
  <si>
    <t>0.6L集塵容量/Dual eye 2.0雙鏡頭導航</t>
  </si>
  <si>
    <t>340X89X340</t>
  </si>
  <si>
    <t>總量</t>
  </si>
  <si>
    <t>4914.47LB5.520</t>
  </si>
  <si>
    <t>LG 47LB5800福利</t>
  </si>
  <si>
    <t>1073X676X255</t>
  </si>
  <si>
    <t>GN-L305SV福利</t>
  </si>
  <si>
    <t>253(196+57)</t>
  </si>
  <si>
    <t>555X1665X620</t>
  </si>
  <si>
    <t>4932.035SW.520</t>
  </si>
  <si>
    <t>4932.17NBW.520</t>
  </si>
  <si>
    <t>LG WD-S17NBW福利</t>
  </si>
  <si>
    <t>蒸、洗、脫</t>
  </si>
  <si>
    <t>洗-17</t>
  </si>
  <si>
    <t>ULTRA HD 3D+智慧型(webOS)</t>
  </si>
  <si>
    <t>031C</t>
  </si>
  <si>
    <t>700*400</t>
  </si>
  <si>
    <t>42~72吋</t>
  </si>
  <si>
    <t xml:space="preserve"> </t>
  </si>
  <si>
    <t>4941.V6270.520</t>
  </si>
  <si>
    <t>4921.305SV.520</t>
  </si>
  <si>
    <t>4042.00001.565</t>
  </si>
  <si>
    <t>1373X848X271</t>
  </si>
  <si>
    <t>4931.193HV.520</t>
  </si>
  <si>
    <t>LG WT-SD193HVG福利</t>
  </si>
  <si>
    <t>4931.154SG.520</t>
  </si>
  <si>
    <t>LG WF-154SG福利</t>
  </si>
  <si>
    <t>60X85X36</t>
  </si>
  <si>
    <t>4915.50650.520</t>
  </si>
  <si>
    <t>1127X710X247</t>
  </si>
  <si>
    <t>LG 50LB6500福利</t>
  </si>
  <si>
    <t>4915.55EA9.520</t>
  </si>
  <si>
    <t>1227X799X192</t>
  </si>
  <si>
    <t>TV-2014</t>
  </si>
  <si>
    <t>4915.55LA5.520</t>
  </si>
  <si>
    <t>LG 55EA980T福利</t>
  </si>
  <si>
    <t>LG 55LA965T福利</t>
  </si>
  <si>
    <t>1234X790X261</t>
  </si>
  <si>
    <t>4915.55LA9.520</t>
  </si>
  <si>
    <t>LG 55LA970T福利</t>
  </si>
  <si>
    <t>1230X781X274</t>
  </si>
  <si>
    <t>TV-2014</t>
  </si>
  <si>
    <t>4915.55LB5.520</t>
  </si>
  <si>
    <t>LG 55LB5800福利</t>
  </si>
  <si>
    <t>1243X772X255</t>
  </si>
  <si>
    <t>4915.55UB8.520</t>
  </si>
  <si>
    <t>3D+Smart(ULTRA HD)</t>
  </si>
  <si>
    <t>1233X760X242</t>
  </si>
  <si>
    <t>LG 60LB5800福利</t>
  </si>
  <si>
    <t>4916.65LA5.520</t>
  </si>
  <si>
    <t>LG 65LA965T福利</t>
  </si>
  <si>
    <t>1455X912X294</t>
  </si>
  <si>
    <t>1451X910X325</t>
  </si>
  <si>
    <t>4916.65LA9.520</t>
  </si>
  <si>
    <t>LG 65LA970T福利</t>
  </si>
  <si>
    <t>4921.235SV.520</t>
  </si>
  <si>
    <t>GN-L235SV福利</t>
  </si>
  <si>
    <t>555X1420X585</t>
  </si>
  <si>
    <t>LG 55UB850T福利</t>
  </si>
  <si>
    <t>4921.653AV.520</t>
  </si>
  <si>
    <t>GR-B653AV福利</t>
  </si>
  <si>
    <t>70X178X73</t>
  </si>
  <si>
    <t>91.2X178.5X79.5</t>
  </si>
  <si>
    <t>638(223+415)</t>
  </si>
  <si>
    <t>GR-BL65S福利</t>
  </si>
  <si>
    <t>91.2X178.5X90</t>
  </si>
  <si>
    <t>4922.D82R0.520</t>
  </si>
  <si>
    <t>GR-D82R福利</t>
  </si>
  <si>
    <t>800(297+503)</t>
  </si>
  <si>
    <t>4922.DP78S.520</t>
  </si>
  <si>
    <t>GR-DP78S福利</t>
  </si>
  <si>
    <t>775(275+500)</t>
  </si>
  <si>
    <t>91.2X178.5X88.3</t>
  </si>
  <si>
    <t>4931.145SG.520</t>
  </si>
  <si>
    <t>LG WT-D145SG福利</t>
  </si>
  <si>
    <t>4913.32LB5.520</t>
  </si>
  <si>
    <t>LSU0912VHP(室外機)</t>
  </si>
  <si>
    <t>LSN0912VHP(室內機)</t>
  </si>
  <si>
    <t>冷房能力(Btu/h)</t>
  </si>
  <si>
    <t>暖房能力(Btu/h)</t>
  </si>
  <si>
    <t>防雷擊</t>
  </si>
  <si>
    <t>8孔/磁鐵</t>
  </si>
  <si>
    <t>8孔延長線</t>
  </si>
  <si>
    <t>4042.00005.511</t>
  </si>
  <si>
    <t>4042.1000W.630</t>
  </si>
  <si>
    <t>4042.201W0.630</t>
  </si>
  <si>
    <t>4042.AW800.630</t>
  </si>
  <si>
    <t>4042.00002.526</t>
  </si>
  <si>
    <t>LA-65-旋臂架</t>
  </si>
  <si>
    <t>100X100</t>
  </si>
  <si>
    <t>4922.BL65S.520</t>
  </si>
  <si>
    <t>4042.00004.517</t>
  </si>
  <si>
    <t>13kG/美國原裝進口/冷熱</t>
  </si>
  <si>
    <t>14kG/美國原裝進口/冷熱</t>
  </si>
  <si>
    <t>15kG/美國原裝進口/冷熱</t>
  </si>
  <si>
    <t>Smart</t>
  </si>
  <si>
    <t>TV-2014</t>
  </si>
  <si>
    <t>正常保固</t>
  </si>
  <si>
    <t>4921.8W8TW.621</t>
  </si>
  <si>
    <t>LSU1812VHP(室外機)</t>
  </si>
  <si>
    <t>4971.0912U.520</t>
  </si>
  <si>
    <t>4971.0912N.520</t>
  </si>
  <si>
    <t>4971.U1212.520</t>
  </si>
  <si>
    <t>4971.N1212.520</t>
  </si>
  <si>
    <t>4971.1812U.520</t>
  </si>
  <si>
    <t>LSN1812VHP(室內機)</t>
  </si>
  <si>
    <t>4971.1812N.520</t>
  </si>
  <si>
    <t>4971.1810U.520</t>
  </si>
  <si>
    <t>掃地機</t>
  </si>
  <si>
    <t>NB3530A福利</t>
  </si>
  <si>
    <t>4952.45400.521</t>
  </si>
  <si>
    <t>840X35X82</t>
  </si>
  <si>
    <t>4.1聲道/藍牙傳輸/數位光纖/無限重低音,320W,USB/3.5mm超纖薄設計</t>
  </si>
  <si>
    <t>LG 55EA970T福利</t>
  </si>
  <si>
    <t>4915.55970.520</t>
  </si>
  <si>
    <t>LG 49UB820T福利</t>
  </si>
  <si>
    <t>LG 49UB850T福利</t>
  </si>
  <si>
    <t>4914.49UB2.520</t>
  </si>
  <si>
    <t>4914.49UB8.520</t>
  </si>
  <si>
    <t>4922.HL68B.520</t>
  </si>
  <si>
    <t>GR-HL68B福利</t>
  </si>
  <si>
    <t>4931.182VG.520</t>
  </si>
  <si>
    <t>LG WT-D182VG福利</t>
  </si>
  <si>
    <t>6M-拍擰解揉搓搖</t>
  </si>
  <si>
    <t>LG Golden HDMI</t>
  </si>
  <si>
    <t>LG TV專用</t>
  </si>
  <si>
    <t>CASIO LA-201W手錶</t>
  </si>
  <si>
    <t>4915.55LA8.520</t>
  </si>
  <si>
    <t>LG AN-WF100</t>
  </si>
  <si>
    <t>4041.00024.520</t>
  </si>
  <si>
    <t>除濕機</t>
  </si>
  <si>
    <t>微波爐</t>
  </si>
  <si>
    <t>25L</t>
  </si>
  <si>
    <t>20L</t>
  </si>
  <si>
    <t>455X262X352</t>
  </si>
  <si>
    <t>30L</t>
  </si>
  <si>
    <t>智慧型感測</t>
  </si>
  <si>
    <t>513X305X420</t>
  </si>
  <si>
    <t>IH電子鍋</t>
  </si>
  <si>
    <t>10人</t>
  </si>
  <si>
    <t>1.7mm 黑厚釜鍋/鑽石鈦塗層</t>
  </si>
  <si>
    <t>IH導線線圈加熱功能</t>
  </si>
  <si>
    <t>製麵包機</t>
  </si>
  <si>
    <t>1磅輕巧設計</t>
  </si>
  <si>
    <t>獨家肉鬆製作功能</t>
  </si>
  <si>
    <t>270X250X185</t>
  </si>
  <si>
    <t>烤箱</t>
  </si>
  <si>
    <t>45.5X26.4X44.1</t>
  </si>
  <si>
    <t>9L</t>
  </si>
  <si>
    <t>30分鐘定時設定功能</t>
  </si>
  <si>
    <t>39X22.5X32</t>
  </si>
  <si>
    <t>電暖器-葉片式</t>
  </si>
  <si>
    <t>葉片式</t>
  </si>
  <si>
    <t>機械式/3段</t>
  </si>
  <si>
    <t>640x280x465</t>
  </si>
  <si>
    <t>電子鍋</t>
  </si>
  <si>
    <t>3人</t>
  </si>
  <si>
    <t>4.0mm厚釜鍛造</t>
  </si>
  <si>
    <t>循環導熱設計</t>
  </si>
  <si>
    <t>6人</t>
  </si>
  <si>
    <t>真空吸塵器</t>
  </si>
  <si>
    <t>紅寶石</t>
  </si>
  <si>
    <t>獨特3G氣旋集塵</t>
  </si>
  <si>
    <t>超靜音運轉</t>
  </si>
  <si>
    <t>藍寶石</t>
  </si>
  <si>
    <t>電煮壺</t>
  </si>
  <si>
    <t>1.7L</t>
  </si>
  <si>
    <t>304食品級不鏽鋼壺身/五段溫控/120分鐘定時保溫/1400W</t>
  </si>
  <si>
    <t>LSU0912WHP(室外機)</t>
  </si>
  <si>
    <t>LSN0912WHP(室內機)</t>
  </si>
  <si>
    <t>4-6</t>
  </si>
  <si>
    <t>LSU1212VCO(室外機)</t>
  </si>
  <si>
    <t>LSN1212VCO(室內機)</t>
  </si>
  <si>
    <t>X</t>
  </si>
  <si>
    <t>4931.135SG.520</t>
  </si>
  <si>
    <t>LG WT-D135SG福利</t>
  </si>
  <si>
    <t>6M-拍擰解揉搓搖 /真善美</t>
  </si>
  <si>
    <t>LSU1812WHP(室外機)</t>
  </si>
  <si>
    <t>LSN1812WHP(室內機)</t>
  </si>
  <si>
    <t>4042.S810W.630</t>
  </si>
  <si>
    <t>4042.200H0.630</t>
  </si>
  <si>
    <t>LSU1212WHP(室外機)</t>
  </si>
  <si>
    <t>LSN1212WHP(室內機)</t>
  </si>
  <si>
    <t>4971.U1812.520</t>
  </si>
  <si>
    <t>4971.N1812.520</t>
  </si>
  <si>
    <t>4971.1212U.520</t>
  </si>
  <si>
    <t>4971.1212N.520</t>
  </si>
  <si>
    <t>小家電單日累積消費達3,000元</t>
  </si>
  <si>
    <t>小家電單日累積消費達5,000元</t>
  </si>
  <si>
    <t>總量</t>
  </si>
  <si>
    <t>借貨量</t>
  </si>
  <si>
    <t>LG 42LB6500福利</t>
  </si>
  <si>
    <t>960X610X218</t>
  </si>
  <si>
    <t>4914.42650.520</t>
  </si>
  <si>
    <t>4914.40UB8.520</t>
  </si>
  <si>
    <t>LG 40UB800T福利</t>
  </si>
  <si>
    <t>ULTRA HD 智慧型(netcast)</t>
  </si>
  <si>
    <t>899X569X217</t>
  </si>
  <si>
    <t>4914.42UB2.520</t>
  </si>
  <si>
    <t>LG 42UB820T福利</t>
  </si>
  <si>
    <t>4915.55670.520</t>
  </si>
  <si>
    <t>LG 55LB6700福利</t>
  </si>
  <si>
    <t>1229X768X248</t>
  </si>
  <si>
    <t>LG 60LB720T福利</t>
  </si>
  <si>
    <t>TV-2014</t>
  </si>
  <si>
    <t>3D+Smart(webOS)</t>
  </si>
  <si>
    <t>LG 65UB930T福利</t>
  </si>
  <si>
    <t>4916.65950.520</t>
  </si>
  <si>
    <t>LG 65UB950T福利</t>
  </si>
  <si>
    <t>3D+ULTRA HD 智慧型(webOS)</t>
  </si>
  <si>
    <t>1452X898X302</t>
  </si>
  <si>
    <t>4918.84980.520</t>
  </si>
  <si>
    <t>LG 84LA980T福利</t>
  </si>
  <si>
    <t>3D+ULTRA HD 智慧型</t>
  </si>
  <si>
    <t>1916X1214X399</t>
  </si>
  <si>
    <t>TV-2013</t>
  </si>
  <si>
    <t>LG 55UB820T福利</t>
  </si>
  <si>
    <t>4931.135VG.520</t>
  </si>
  <si>
    <t>LG WT-D135VG福利</t>
  </si>
  <si>
    <t>4931.155SG.520</t>
  </si>
  <si>
    <t>LG WT-D155SG福利</t>
  </si>
  <si>
    <t>4931.165VG.520</t>
  </si>
  <si>
    <t>LG WT-D165VG福利</t>
  </si>
  <si>
    <t>4932.12MPS.520</t>
  </si>
  <si>
    <t>LG WD-12MPS福利</t>
  </si>
  <si>
    <t>洗-12,烘-7(本期新增)</t>
  </si>
  <si>
    <t>4900.D239B.520</t>
  </si>
  <si>
    <t>PD239B福利</t>
  </si>
  <si>
    <t>Photo 3.0(本期降價)</t>
  </si>
  <si>
    <t>Photo 3.0/(本期降價)</t>
  </si>
  <si>
    <t>4900.239SL.520</t>
  </si>
  <si>
    <t>PD239SL福利</t>
  </si>
  <si>
    <t>Photo 3.0(本期降價)</t>
  </si>
  <si>
    <t>Photo 3.0(本期降價)</t>
  </si>
  <si>
    <t>4952.35400.520</t>
  </si>
  <si>
    <t>NB3540福利</t>
  </si>
  <si>
    <t>2.1聲道/藍牙支援傳輸/數位光纖/無限重低音,320W,USB</t>
  </si>
  <si>
    <t>770X35X75</t>
  </si>
  <si>
    <t>4953.RH589.520</t>
  </si>
  <si>
    <t>498X135X383</t>
  </si>
  <si>
    <t>430X49X275</t>
  </si>
  <si>
    <t>500G可片段錄影/可時間移動/DV IN/AV IN</t>
  </si>
  <si>
    <t>RH387H福利</t>
  </si>
  <si>
    <t>RH399H福利</t>
  </si>
  <si>
    <t>RH589H福利</t>
  </si>
  <si>
    <t>4953.RH399.520</t>
  </si>
  <si>
    <t>Sound Bar</t>
  </si>
  <si>
    <t>320G/AV IN/DV IN/計時器</t>
  </si>
  <si>
    <t>RMS 160W輸出功率/藍牙支援音樂傳輸/壁掛式時尚纖薄設計</t>
  </si>
  <si>
    <t>WI-FI/支援播放Dvix影像/USB支援外接式硬碟播放</t>
  </si>
  <si>
    <t>430X43.5X208.5</t>
  </si>
  <si>
    <t>4953.BP630.520</t>
  </si>
  <si>
    <t>NB2430A福利</t>
  </si>
  <si>
    <t>4952.2430A.520</t>
  </si>
  <si>
    <t>2015-活動方案</t>
  </si>
  <si>
    <t>ATO-FT20DCA(室外機)</t>
  </si>
  <si>
    <t>ATI-FT20DCA(室內機)</t>
  </si>
  <si>
    <t>4.17</t>
  </si>
  <si>
    <t>尺吋(高X寬X深)mm</t>
  </si>
  <si>
    <t>270X888X217</t>
  </si>
  <si>
    <t>482X790X240</t>
  </si>
  <si>
    <t>冷/暖房能力(Kw/kcal)</t>
  </si>
  <si>
    <t>冷:2.3(1.1~2.8)                   暖:2.6(1.1~3.2)</t>
  </si>
  <si>
    <t>2-3</t>
  </si>
  <si>
    <t>ATO-FT25DCA(室外機)</t>
  </si>
  <si>
    <t>ATI-FT25DCA(室內機)</t>
  </si>
  <si>
    <t>553X870X273</t>
  </si>
  <si>
    <t>ATO-FT32DCA(室外機)</t>
  </si>
  <si>
    <t>6-7</t>
  </si>
  <si>
    <t>冷:3.6(1.3~4.2)                   暖:4.0(1.3~4.6)</t>
  </si>
  <si>
    <t>215X1002X238</t>
  </si>
  <si>
    <t>ATI-FT32DCA(室內機)</t>
  </si>
  <si>
    <t>冷:2.8(1.1~3.6)                   暖:3.3(1.1~4.0)</t>
  </si>
  <si>
    <t>7-9</t>
  </si>
  <si>
    <t>冷:4.2(1.5~4.8)                   暖:4.0(1.5~5.1)</t>
  </si>
  <si>
    <t>3.87</t>
  </si>
  <si>
    <t>315X1002X238</t>
  </si>
  <si>
    <t>702X900X312</t>
  </si>
  <si>
    <t>ATO-FT36DCA(室外機)</t>
  </si>
  <si>
    <t>ATI-FT36DCA(室內機)</t>
  </si>
  <si>
    <t>ATO-FT45DCA(室外機)</t>
  </si>
  <si>
    <t>ATI-FT45DCA(室內機)</t>
  </si>
  <si>
    <t>冷:5.0(1.6~6.0)                   暖:5.5(1.6~6.3)</t>
  </si>
  <si>
    <t>ATO-HR56DCA(室外機)</t>
  </si>
  <si>
    <t>ATI-HR56DCA(室內機)</t>
  </si>
  <si>
    <t>3.87</t>
  </si>
  <si>
    <t>10-13</t>
  </si>
  <si>
    <t>8-10</t>
  </si>
  <si>
    <t>冷:6.1(2.9~8.0)                   暖:6.3(2.3~7.0)</t>
  </si>
  <si>
    <t>702X900X312</t>
  </si>
  <si>
    <t>315X1174X238</t>
  </si>
  <si>
    <t>300X1150X260</t>
  </si>
  <si>
    <t>795X1000X350</t>
  </si>
  <si>
    <t>ATO-HR63DCA(室外機)</t>
  </si>
  <si>
    <t>ATI-HR63DCA(室內機)</t>
  </si>
  <si>
    <t>12-15</t>
  </si>
  <si>
    <t>冷:7.2(3.1~9.4)                   暖:7.4(2.6~8.9)</t>
  </si>
  <si>
    <t>3.81</t>
  </si>
  <si>
    <t>ATO-FT20NA(室外機)</t>
  </si>
  <si>
    <t>ATI-FT20NA(室內機)</t>
  </si>
  <si>
    <t>ATO-FT25NA(室外機)</t>
  </si>
  <si>
    <t>ATI-FT25NA(室內機)</t>
  </si>
  <si>
    <t>ATO-FT32NA(室外機)</t>
  </si>
  <si>
    <t>ATI-FT32NA(室內機)</t>
  </si>
  <si>
    <t>ATO-FT36NA(室外機)</t>
  </si>
  <si>
    <t>ATI-FT36NA(室內機)</t>
  </si>
  <si>
    <t>ATO-FT45NA(室外機)</t>
  </si>
  <si>
    <t>ATI-FT45NA(室內機)</t>
  </si>
  <si>
    <t>ATO-HR56NA(室外機)</t>
  </si>
  <si>
    <t>ATI-HR56NA(室內機)</t>
  </si>
  <si>
    <t>ATO-HR63NA(室外機)</t>
  </si>
  <si>
    <t>ATI-HR63NA(室內機)</t>
  </si>
  <si>
    <t>2-3</t>
  </si>
  <si>
    <t>4-6</t>
  </si>
  <si>
    <t>6-7</t>
  </si>
  <si>
    <t>7-9</t>
  </si>
  <si>
    <t>8-11</t>
  </si>
  <si>
    <t>10-13</t>
  </si>
  <si>
    <t>11-14</t>
  </si>
  <si>
    <t>2.3/2000</t>
  </si>
  <si>
    <t>2.8/2500</t>
  </si>
  <si>
    <t>3.6/3150</t>
  </si>
  <si>
    <t>4.2/3550</t>
  </si>
  <si>
    <t>5.0/4500</t>
  </si>
  <si>
    <t>6.3/5600</t>
  </si>
  <si>
    <t>7.2/6300</t>
  </si>
  <si>
    <t>第2級</t>
  </si>
  <si>
    <t>3.93</t>
  </si>
  <si>
    <t>3.65</t>
  </si>
  <si>
    <t>3.59</t>
  </si>
  <si>
    <t>2分/3分</t>
  </si>
  <si>
    <t>545X830X255</t>
  </si>
  <si>
    <t>270X888X217</t>
  </si>
  <si>
    <t>629X890X285</t>
  </si>
  <si>
    <t>315X1002X238</t>
  </si>
  <si>
    <t>315X1002X238</t>
  </si>
  <si>
    <t>315X1174X238</t>
  </si>
  <si>
    <t>700X1000X350</t>
  </si>
  <si>
    <t>300X1150X260</t>
  </si>
  <si>
    <t>795X1000X350</t>
  </si>
  <si>
    <t>TV-2013</t>
  </si>
  <si>
    <t>3D+Smart</t>
  </si>
  <si>
    <t>一年</t>
  </si>
  <si>
    <t>55 / ULTRA HD</t>
  </si>
  <si>
    <t>55/ OLED TV</t>
  </si>
  <si>
    <t>65 / ULTRA HD</t>
  </si>
  <si>
    <t>438(111+324)</t>
  </si>
  <si>
    <t>洗-10,烘-5 /本期特價</t>
  </si>
  <si>
    <t>洗-3.5,脫-3.5/本期特價</t>
  </si>
  <si>
    <t>9.1聲道</t>
  </si>
  <si>
    <t>42~70吋</t>
  </si>
  <si>
    <t>400*400</t>
  </si>
  <si>
    <t>42~75吋</t>
  </si>
  <si>
    <t>贈品</t>
  </si>
  <si>
    <t>FDA認證</t>
  </si>
  <si>
    <t>142X190X70</t>
  </si>
  <si>
    <t>耐熱400度玻璃</t>
  </si>
  <si>
    <t>萃鮮玻璃沖茶器</t>
  </si>
  <si>
    <t>CASIO AE-1000W手錶</t>
  </si>
  <si>
    <t>4913.32CS4.520</t>
  </si>
  <si>
    <t>LG 32CS460福利</t>
  </si>
  <si>
    <t>LCD</t>
  </si>
  <si>
    <t>794X568X207</t>
  </si>
  <si>
    <t>一年</t>
  </si>
  <si>
    <t>TV-2011</t>
  </si>
  <si>
    <t>4913.39573.520</t>
  </si>
  <si>
    <t>LG 39LN5730福利</t>
  </si>
  <si>
    <t>Smart(選購)</t>
  </si>
  <si>
    <t>894X587X236</t>
  </si>
  <si>
    <t>4914.42LM6.520</t>
  </si>
  <si>
    <t>LG 42LM6200福利</t>
  </si>
  <si>
    <t>933X660X269</t>
  </si>
  <si>
    <t>4914.47LA6.520</t>
  </si>
  <si>
    <t>LG 47LA6200福利</t>
  </si>
  <si>
    <t>1076X695X327</t>
  </si>
  <si>
    <t>4914.47680.520</t>
  </si>
  <si>
    <t>LG 47LA6800福利</t>
  </si>
  <si>
    <t>1063X685X250</t>
  </si>
  <si>
    <t>4914.47LM7.520</t>
  </si>
  <si>
    <t>LG 47LM7600福利</t>
  </si>
  <si>
    <t>1063X701X263</t>
  </si>
  <si>
    <t>TV-2012</t>
  </si>
  <si>
    <t>4914.47LS4.520</t>
  </si>
  <si>
    <t>LG 47LS4600福利</t>
  </si>
  <si>
    <t>LED</t>
  </si>
  <si>
    <t> 1089X720X269</t>
  </si>
  <si>
    <t>4921.480SV.520</t>
  </si>
  <si>
    <t>GN-B480SV福利</t>
  </si>
  <si>
    <t>78X172X73</t>
  </si>
  <si>
    <t>4921.550SV.520</t>
  </si>
  <si>
    <t>GN-B550SV福利</t>
  </si>
  <si>
    <t>510(132+378)</t>
  </si>
  <si>
    <t>482(132+350)</t>
  </si>
  <si>
    <t>78X180X73</t>
  </si>
  <si>
    <t>4921.295SV.520</t>
  </si>
  <si>
    <t>GN-L295SV福利</t>
  </si>
  <si>
    <t>208(164+44)</t>
  </si>
  <si>
    <t>555X1520X585</t>
  </si>
  <si>
    <t>Photo 2.0(本期降價)</t>
  </si>
  <si>
    <t>Photo 3.0(本期降價)</t>
  </si>
  <si>
    <t>CASIO AQ-S810W手錶</t>
  </si>
  <si>
    <t>CASIO LRW-200H手錶</t>
  </si>
  <si>
    <t>CASIO AW-80手錶</t>
  </si>
  <si>
    <t>玻璃保鮮盒附提袋</t>
  </si>
  <si>
    <t>4042.00001.636</t>
  </si>
  <si>
    <t>6孔</t>
  </si>
  <si>
    <t>過熱/乾燒/離座自動斷電</t>
  </si>
  <si>
    <t>370X602X275</t>
  </si>
  <si>
    <t>6821.CP80T.621</t>
  </si>
  <si>
    <t>TOSHIBA RAD-CP80T(全新品)</t>
  </si>
  <si>
    <t>6821.P100T.621</t>
  </si>
  <si>
    <t>攜帶型收音機</t>
  </si>
  <si>
    <t>6621.PR20R.621</t>
  </si>
  <si>
    <t>TOSHIBA TX-PR20TW(R)(全新品)</t>
  </si>
  <si>
    <t>AM/FM雙頻接收</t>
  </si>
  <si>
    <t xml:space="preserve">17X7X3.3 </t>
  </si>
  <si>
    <t>6621.PR20T.621</t>
  </si>
  <si>
    <t>TOSHIBA TX-PR20TW-黑(全新品)</t>
  </si>
  <si>
    <t>NBU2-F</t>
  </si>
  <si>
    <t>4042.NBU2F.565</t>
  </si>
  <si>
    <t>IT_MNT</t>
  </si>
  <si>
    <t>4963.20EN3.520</t>
  </si>
  <si>
    <t>23EA53T-P.ATT</t>
  </si>
  <si>
    <t>4965.23EA6.520</t>
  </si>
  <si>
    <t>建議售價</t>
  </si>
  <si>
    <t>20EN33SS-B.ATT福利</t>
  </si>
  <si>
    <t>1A</t>
  </si>
  <si>
    <t>463X357X168</t>
  </si>
  <si>
    <t>一年</t>
  </si>
  <si>
    <t>4964.224TW.520</t>
  </si>
  <si>
    <t>IPS224T-PN福利</t>
  </si>
  <si>
    <t>1A1D</t>
  </si>
  <si>
    <t>509X181X387</t>
  </si>
  <si>
    <t>一年</t>
  </si>
  <si>
    <t>4964.2253Q.520</t>
  </si>
  <si>
    <t>22EA53VQ-P福利</t>
  </si>
  <si>
    <t>1A1D1H</t>
  </si>
  <si>
    <t>508X181X385</t>
  </si>
  <si>
    <t>4965.2353T.520</t>
  </si>
  <si>
    <t>23"</t>
  </si>
  <si>
    <t>1A1D</t>
  </si>
  <si>
    <t>544X181X406</t>
  </si>
  <si>
    <t>4965.2353B.520</t>
  </si>
  <si>
    <t>23EA53VB-W福利</t>
  </si>
  <si>
    <t>23"</t>
  </si>
  <si>
    <t>1A1D1H</t>
  </si>
  <si>
    <t>4965.24EA5.520</t>
  </si>
  <si>
    <t>24EA53VQ-P福利</t>
  </si>
  <si>
    <t>567X181X416</t>
  </si>
  <si>
    <t>4966.27EA3.520</t>
  </si>
  <si>
    <t>27EA33V-B.ATT福利</t>
  </si>
  <si>
    <t>1A1D1H</t>
  </si>
  <si>
    <t>763X153X469</t>
  </si>
  <si>
    <t>4966.277L0.520</t>
  </si>
  <si>
    <t>IPS277L-BN福利</t>
  </si>
  <si>
    <t>27"</t>
  </si>
  <si>
    <t>1A1H1USB</t>
  </si>
  <si>
    <t>623X168X449</t>
  </si>
  <si>
    <t>4964.22M35.520</t>
  </si>
  <si>
    <t>22M35A-B.ATT福利</t>
  </si>
  <si>
    <t>21.5"</t>
  </si>
  <si>
    <t>1A</t>
  </si>
  <si>
    <t>509X215X441</t>
  </si>
  <si>
    <t>4964.22MPD.520</t>
  </si>
  <si>
    <t>22MP55D-P.ATT福利</t>
  </si>
  <si>
    <t>21.5"-AH-IPS</t>
  </si>
  <si>
    <t>508X188X416</t>
  </si>
  <si>
    <t>4964.22MP5.520</t>
  </si>
  <si>
    <t>22MP55HQ-P.ATT福利</t>
  </si>
  <si>
    <t>1D1H</t>
  </si>
  <si>
    <t>4965.23MP5.520</t>
  </si>
  <si>
    <t>23MP55HQ-P.ATT福利</t>
  </si>
  <si>
    <t>23"-AH-IPS</t>
  </si>
  <si>
    <t>1A1H</t>
  </si>
  <si>
    <t>544X188X436</t>
  </si>
  <si>
    <t>4965.23MP6.520</t>
  </si>
  <si>
    <t>23MP65HQ-P.ATT福利</t>
  </si>
  <si>
    <t>533X188X426</t>
  </si>
  <si>
    <t>23EA63T-P福利</t>
  </si>
  <si>
    <t>530X180X395</t>
  </si>
  <si>
    <t>4965.2363V.520</t>
  </si>
  <si>
    <t>23EA63V-P福利</t>
  </si>
  <si>
    <t>4965.24M35.520</t>
  </si>
  <si>
    <t>24M35D-B.ATT福利</t>
  </si>
  <si>
    <t>23.6"</t>
  </si>
  <si>
    <t>556X215X438</t>
  </si>
  <si>
    <t>4965.24MP5.520</t>
  </si>
  <si>
    <t>24MP55HQ-P.ATT福利</t>
  </si>
  <si>
    <t>23.8"-AH-IPS</t>
  </si>
  <si>
    <t>567X188X443</t>
  </si>
  <si>
    <t>24MP55HQ-W.ATT福利</t>
  </si>
  <si>
    <t>27MP35VQ-B.ATT福利</t>
  </si>
  <si>
    <t>27"-AH-IPS</t>
  </si>
  <si>
    <t>642X254X485</t>
  </si>
  <si>
    <t>4966.27MP7.520</t>
  </si>
  <si>
    <t>27MP75HM-P.ATT福利</t>
  </si>
  <si>
    <t>1A1H/SP*1</t>
  </si>
  <si>
    <t>623X182X474</t>
  </si>
  <si>
    <t>4967.29UB6.520</t>
  </si>
  <si>
    <t>29UB65-P.ATT福利</t>
  </si>
  <si>
    <t>29"-21:9</t>
  </si>
  <si>
    <t>UltraWide AH-IPS(2560X1080)</t>
  </si>
  <si>
    <t>702.5X418.2X181</t>
  </si>
  <si>
    <t>4931.759G0.520</t>
  </si>
  <si>
    <t>LG WF-759G福利</t>
  </si>
  <si>
    <t>人工智慧</t>
  </si>
  <si>
    <t>54X85X54</t>
  </si>
  <si>
    <t>4041.00018.520</t>
  </si>
  <si>
    <t>4965.24MPW.520</t>
  </si>
  <si>
    <t>借貨量</t>
  </si>
  <si>
    <t>建議售價</t>
  </si>
  <si>
    <t>售價(刷卡價)</t>
  </si>
  <si>
    <t>售價(現金價)</t>
  </si>
  <si>
    <t>規格一(吋)</t>
  </si>
  <si>
    <t>規格二(功能)</t>
  </si>
  <si>
    <t>外觀尺吋(mm)</t>
  </si>
  <si>
    <t>TOSHIAB 32P2450VS(拆封機)</t>
  </si>
  <si>
    <t>LED</t>
  </si>
  <si>
    <t>726.5X436.7X80.4</t>
  </si>
  <si>
    <t>TV-2015</t>
  </si>
  <si>
    <t>6722.24650.518</t>
  </si>
  <si>
    <t>CMV TL-24LF65(拆封機)</t>
  </si>
  <si>
    <t>Full HD</t>
  </si>
  <si>
    <t>571X375X156</t>
  </si>
  <si>
    <t>CMV TL-48LK60(拆封機)</t>
  </si>
  <si>
    <t>Full HD</t>
  </si>
  <si>
    <t>1096X688X260</t>
  </si>
  <si>
    <t>CMV TL-48SA80(拆封機)</t>
  </si>
  <si>
    <t>Andrio  TV</t>
  </si>
  <si>
    <t>1082X691X239</t>
  </si>
  <si>
    <t>CMV TL-50BS60(拆封機)</t>
  </si>
  <si>
    <t>1128X694X191</t>
  </si>
  <si>
    <t>CMV TL-50UD90(拆封機)</t>
  </si>
  <si>
    <t>4K*2K</t>
  </si>
  <si>
    <t>1234X790X261</t>
  </si>
  <si>
    <t>CMV TL-55LK60(拆封機)</t>
  </si>
  <si>
    <t>1256X784X260</t>
  </si>
  <si>
    <t>CMV TL-55SA80(拆封機)</t>
  </si>
  <si>
    <t>Andrio  TV</t>
  </si>
  <si>
    <t>1241X803X238</t>
  </si>
  <si>
    <t>CMV TL-60BS65(拆封機)</t>
  </si>
  <si>
    <t>1350X821X270</t>
  </si>
  <si>
    <t>3D+Smart</t>
  </si>
  <si>
    <t>1073X705X263</t>
  </si>
  <si>
    <t>Smart</t>
  </si>
  <si>
    <t>1080X694X264</t>
  </si>
  <si>
    <t>3D+Smart</t>
  </si>
  <si>
    <t>1263X822X315</t>
  </si>
  <si>
    <t>Smart</t>
  </si>
  <si>
    <t>1359X852X297</t>
  </si>
  <si>
    <t>ULTRA HD 智慧型(webOS)</t>
  </si>
  <si>
    <t>1093X681X237</t>
  </si>
  <si>
    <t>LG 49UB850T(拆封機)</t>
  </si>
  <si>
    <t>ULTRA HD 3D+智慧型(webOS)</t>
  </si>
  <si>
    <t>1233X760X242</t>
  </si>
  <si>
    <t>1073X676X255</t>
  </si>
  <si>
    <t>LG 50LB5610(拆封機)</t>
  </si>
  <si>
    <t>1128X708X255</t>
  </si>
  <si>
    <t>Model</t>
  </si>
  <si>
    <t>總量</t>
  </si>
  <si>
    <t>借貨量</t>
  </si>
  <si>
    <t>建議售價</t>
  </si>
  <si>
    <t>售價(刷卡價)</t>
  </si>
  <si>
    <t>售價(現金價)</t>
  </si>
  <si>
    <t>規格一</t>
  </si>
  <si>
    <t>規格二(功能)</t>
  </si>
  <si>
    <t>外觀(W*H*D)CM</t>
  </si>
  <si>
    <t>LG AN-MR400</t>
  </si>
  <si>
    <t>LG動感搖控器</t>
  </si>
  <si>
    <t>LN5700/LA6200/LA6600/LA6800</t>
  </si>
  <si>
    <t>總量</t>
  </si>
  <si>
    <t>借貨量</t>
  </si>
  <si>
    <t>建議售價</t>
  </si>
  <si>
    <t>售價(刷卡價)</t>
  </si>
  <si>
    <t>售價(現金價)</t>
  </si>
  <si>
    <t>規格一(L)</t>
  </si>
  <si>
    <t>外觀(W*H*D)cm</t>
  </si>
  <si>
    <t>6911.235SV.520</t>
  </si>
  <si>
    <t>GN-L235SV(拆封機)</t>
  </si>
  <si>
    <t>186(142+44)</t>
  </si>
  <si>
    <t>555X1420X585</t>
  </si>
  <si>
    <t>6911.305SV.520</t>
  </si>
  <si>
    <t>GN-L305SV(拆封機)</t>
  </si>
  <si>
    <t>253(196+57)</t>
  </si>
  <si>
    <t>555X1665X620</t>
  </si>
  <si>
    <t>GN-M392GP(拆封機)</t>
  </si>
  <si>
    <t>318(84+234)</t>
  </si>
  <si>
    <t>60.8X171.1X71.1</t>
  </si>
  <si>
    <t>438(111+324)</t>
  </si>
  <si>
    <t>70X178X73</t>
  </si>
  <si>
    <t>TOSHIBA GR-R46FTDZ(拆封機)</t>
  </si>
  <si>
    <t>373(272+101)</t>
  </si>
  <si>
    <t>655X1752X720</t>
  </si>
  <si>
    <t>550(144+406)</t>
  </si>
  <si>
    <t>763X1700X748</t>
  </si>
  <si>
    <t>總量</t>
  </si>
  <si>
    <t>借貨量</t>
  </si>
  <si>
    <t>建議售價</t>
  </si>
  <si>
    <t>售價(刷卡價)</t>
  </si>
  <si>
    <t>售價(現金價)</t>
  </si>
  <si>
    <t>規格一(KG)</t>
  </si>
  <si>
    <t>LG WF-154SG(拆封機)</t>
  </si>
  <si>
    <t>人工智慧</t>
  </si>
  <si>
    <t>63.2X102X67</t>
  </si>
  <si>
    <t>LG WD-13NEW(拆封機)</t>
  </si>
  <si>
    <t>洗-12</t>
  </si>
  <si>
    <t>洗、脫</t>
  </si>
  <si>
    <t>63.5X92.5X74</t>
  </si>
  <si>
    <t>LG WD-13NSD(拆封機)</t>
  </si>
  <si>
    <t>洗-13,烘-7</t>
  </si>
  <si>
    <t>蒸、洗、脫、烘</t>
  </si>
  <si>
    <t>64.5X95X77</t>
  </si>
  <si>
    <t>洗-9,烘-5</t>
  </si>
  <si>
    <t>洗、脫、烘</t>
  </si>
  <si>
    <t>60X85X55</t>
  </si>
  <si>
    <t>外觀(W*H*D)mm</t>
  </si>
  <si>
    <t>680X1610X717</t>
  </si>
  <si>
    <t>496L(381+115)</t>
  </si>
  <si>
    <t>712X1724X784</t>
  </si>
  <si>
    <t>576(200+376)</t>
  </si>
  <si>
    <t>915X1802X778</t>
  </si>
  <si>
    <t>S-DD直驅變頻/超靜音</t>
  </si>
  <si>
    <t>6種行程選擇/8段水位選擇</t>
  </si>
  <si>
    <t>695X1065X680</t>
  </si>
  <si>
    <t>無段水位省水功能</t>
  </si>
  <si>
    <t>555X590X905</t>
  </si>
  <si>
    <t>ULTRA HD 智慧型(webOS)</t>
  </si>
  <si>
    <t>1452X851X302</t>
  </si>
  <si>
    <t>6724.43LF5.520</t>
  </si>
  <si>
    <t>LED</t>
  </si>
  <si>
    <t>971X624X198</t>
  </si>
  <si>
    <t>TV-2015</t>
  </si>
  <si>
    <t>LG 32LF565B(拆封機)</t>
  </si>
  <si>
    <t>732X481X207</t>
  </si>
  <si>
    <t>LG 50LB5800(拆封機)</t>
  </si>
  <si>
    <t>4042.00006.617</t>
  </si>
  <si>
    <t>樂美雅印花盤</t>
  </si>
  <si>
    <t>餐盤組</t>
  </si>
  <si>
    <t>三件</t>
  </si>
  <si>
    <t>大中小</t>
  </si>
  <si>
    <t>714(438+276)</t>
  </si>
  <si>
    <t>一年</t>
  </si>
  <si>
    <t>4914.47540.520</t>
  </si>
  <si>
    <t>LG 47LN5400福利</t>
  </si>
  <si>
    <t>LED</t>
  </si>
  <si>
    <t>1080X694X264</t>
  </si>
  <si>
    <t>4915.55680.520</t>
  </si>
  <si>
    <t>LG 55LA6800福利</t>
  </si>
  <si>
    <t>3D+Smart</t>
  </si>
  <si>
    <t>1233X787X310</t>
  </si>
  <si>
    <t>4916.65LM6.520</t>
  </si>
  <si>
    <t>LG 65LM6200福利</t>
  </si>
  <si>
    <t>1539X993X354</t>
  </si>
  <si>
    <t>4921.380SV.520</t>
  </si>
  <si>
    <t>GN-BF380SV福利</t>
  </si>
  <si>
    <t>350(236+114)</t>
  </si>
  <si>
    <t>59.5X190X68.6</t>
  </si>
  <si>
    <t>4921.BL65M.520</t>
  </si>
  <si>
    <t>GR-BL65M福利</t>
  </si>
  <si>
    <t>638(223+415)</t>
  </si>
  <si>
    <t>91.2X178.5X79.5</t>
  </si>
  <si>
    <t>4041.00013.520</t>
  </si>
  <si>
    <t>4915.55LM7.520</t>
  </si>
  <si>
    <t>LG 55LM7600福利</t>
  </si>
  <si>
    <t>1232X795X331</t>
  </si>
  <si>
    <t>1225X753X204</t>
  </si>
  <si>
    <t>LG 55UC970T福利</t>
  </si>
  <si>
    <t>55/ ULTRA / OLED</t>
  </si>
  <si>
    <t>LG 60LB6500福利</t>
  </si>
  <si>
    <t>1351X834X271</t>
  </si>
  <si>
    <t>1338X782X351</t>
  </si>
  <si>
    <t>TV-2015</t>
  </si>
  <si>
    <t>LG 43LF5400(拆封機)</t>
  </si>
  <si>
    <t>LG 55UB820T(拆封機)</t>
  </si>
  <si>
    <t>By Order</t>
  </si>
  <si>
    <t>現貨供應</t>
  </si>
  <si>
    <t>庫存售完停產</t>
  </si>
  <si>
    <t>585X960X552</t>
  </si>
  <si>
    <t>4916.65UB9.520</t>
  </si>
  <si>
    <t>902X1753X864</t>
  </si>
  <si>
    <t>6625.9430P.520</t>
  </si>
  <si>
    <t>BH9430PW(全新品)</t>
  </si>
  <si>
    <t>6625.6330H.520</t>
  </si>
  <si>
    <t>BH6330H(全新品)</t>
  </si>
  <si>
    <t>Aramid Fiber 5.1聲道,ALL in one播放主機</t>
  </si>
  <si>
    <t>360X60.5X299</t>
  </si>
  <si>
    <t>6625.7230B.520</t>
  </si>
  <si>
    <t>BH7230B(全新品)</t>
  </si>
  <si>
    <t>5.1聲道</t>
  </si>
  <si>
    <t>DC扇</t>
  </si>
  <si>
    <t>6823.14B0S.518</t>
  </si>
  <si>
    <t>CHIMEI DF-14B0ST(全新品)</t>
  </si>
  <si>
    <t>14"</t>
  </si>
  <si>
    <t>5片/7段/智能溫控/踩踏式按鍵</t>
  </si>
  <si>
    <t>420X815~1010X405</t>
  </si>
  <si>
    <t>6823.16B0S.518</t>
  </si>
  <si>
    <t>CHIMEI DF-16B0ST(全新品)</t>
  </si>
  <si>
    <t>16"</t>
  </si>
  <si>
    <t>6823.14AS1.518</t>
  </si>
  <si>
    <t>7片/7段/智能溫控/多功能遙控</t>
  </si>
  <si>
    <t>DC循環扇</t>
  </si>
  <si>
    <t>6823.9A0CR.518</t>
  </si>
  <si>
    <t>CHIMEI DF-09A0CR(全新品)</t>
  </si>
  <si>
    <t>8.5"</t>
  </si>
  <si>
    <t>3片/8段/風扇循環2in1/正反轉向</t>
  </si>
  <si>
    <t>6823.14D0S.518</t>
  </si>
  <si>
    <t>CHIMEI DF-14D0ST(全新品)</t>
  </si>
  <si>
    <t>7片/7段/智能溫控/八重安全防護</t>
  </si>
  <si>
    <t>6823.16D0S.518</t>
  </si>
  <si>
    <t>CHIMEI DF-16D0ST(全新品)</t>
  </si>
  <si>
    <t>5片/7段/智能溫控/八重安全防護</t>
  </si>
  <si>
    <t>6823.8A0CD.518</t>
  </si>
  <si>
    <t>8"</t>
  </si>
  <si>
    <t>3片/8段/3D自動擺頭/可拆洗前網</t>
  </si>
  <si>
    <t>325X340X230</t>
  </si>
  <si>
    <t>電暖器-電膜式</t>
  </si>
  <si>
    <t>6822.MH201.621</t>
  </si>
  <si>
    <t>美泰克 MMH201(全新品)</t>
  </si>
  <si>
    <t>機械式/4~6坪</t>
  </si>
  <si>
    <t>600W/1200W</t>
  </si>
  <si>
    <t>710X557X244</t>
  </si>
  <si>
    <t>6822.MH206.621</t>
  </si>
  <si>
    <t>美泰克 MMH206(全新品)</t>
  </si>
  <si>
    <t>微電腦6~9坪/定時功能</t>
  </si>
  <si>
    <t>500W/800W/1300W</t>
  </si>
  <si>
    <t xml:space="preserve">840X589X284 </t>
  </si>
  <si>
    <t>6822.TMB09.621</t>
  </si>
  <si>
    <t>Whirlpool TMB09(全新品)</t>
  </si>
  <si>
    <t>6834.18A0A.518</t>
  </si>
  <si>
    <t>CHIMEI EV-18A0AK(全新品)</t>
  </si>
  <si>
    <t>18L</t>
  </si>
  <si>
    <t>90-230度</t>
  </si>
  <si>
    <t>41.3X24.8X36.3</t>
  </si>
  <si>
    <t>6834.30A0S.518</t>
  </si>
  <si>
    <t>CHIMEI EV-30A0SK(全新品)</t>
  </si>
  <si>
    <t>60-240度/側旋風</t>
  </si>
  <si>
    <t>51.8X31.9X37.5</t>
  </si>
  <si>
    <t>6834.26A0B.518</t>
  </si>
  <si>
    <t>26L</t>
  </si>
  <si>
    <t>100-250度/後旋風</t>
  </si>
  <si>
    <t>48X33X39.2</t>
  </si>
  <si>
    <t>東芝 HTR-1150GN(全新品)</t>
  </si>
  <si>
    <t>6834.S250S.621</t>
  </si>
  <si>
    <t>惠而浦 SGM250S(全新品)</t>
  </si>
  <si>
    <t>25L/五段火力/不鏽鋼機身</t>
  </si>
  <si>
    <t>12" paizza盤魔術空間</t>
  </si>
  <si>
    <t>45.3X27X43.3</t>
  </si>
  <si>
    <t>6834.W180D.621</t>
  </si>
  <si>
    <t>惠而浦 WTO180DB(全新品)</t>
  </si>
  <si>
    <t>18L/雙層強化耐熱玻璃</t>
  </si>
  <si>
    <t>43.2X23X40.4</t>
  </si>
  <si>
    <t>6834.W250D.621</t>
  </si>
  <si>
    <t>惠而浦 WTO250DB(全新品)</t>
  </si>
  <si>
    <t>6834.W320D.621</t>
  </si>
  <si>
    <t>惠而浦 WTO320DB(全新品)</t>
  </si>
  <si>
    <t>32L/雙層強化耐熱玻璃</t>
  </si>
  <si>
    <t>上下火獨立溫控</t>
  </si>
  <si>
    <t>49.8X32.7X38.5</t>
  </si>
  <si>
    <t>電磁爐</t>
  </si>
  <si>
    <t>CHIMEI FV-12A0MT(全新品)</t>
  </si>
  <si>
    <t>6段/感應觸控</t>
  </si>
  <si>
    <t>29.5X4X38</t>
  </si>
  <si>
    <t>6831.5MSGN.621</t>
  </si>
  <si>
    <t>6831.10NMF.621</t>
  </si>
  <si>
    <t>6831.10RHG.621</t>
  </si>
  <si>
    <t>TOSHIBA RC-10RHGN(全新品)</t>
  </si>
  <si>
    <t>6831.18RHG.621</t>
  </si>
  <si>
    <t>TOSHIBA RC-18RHGN(全新品)</t>
  </si>
  <si>
    <t>6833.D300S.621</t>
  </si>
  <si>
    <t>MAYTAG MD300S(全新品)</t>
  </si>
  <si>
    <t>6833.D250G.621</t>
  </si>
  <si>
    <t>MAYTAG MD250GB(全新品)</t>
  </si>
  <si>
    <t>532X325X459</t>
  </si>
  <si>
    <t>6833.2064E.621</t>
  </si>
  <si>
    <t>惠而浦 AKM2064ES(全新品)</t>
  </si>
  <si>
    <t>電子式/10段火力調整/700W</t>
  </si>
  <si>
    <t>6832.W1701.621</t>
  </si>
  <si>
    <t>惠而浦 WKT1701(全新品)</t>
  </si>
  <si>
    <t>SUS304不鏽鋼/英國Strix晶片/1400W</t>
  </si>
  <si>
    <t>過熱自動停止加熱/防空燒</t>
  </si>
  <si>
    <t>6832.W1700.621</t>
  </si>
  <si>
    <t>惠而浦 WKT1700(全新品)</t>
  </si>
  <si>
    <t>6834.T250B.621</t>
  </si>
  <si>
    <t>MAYTAG TO250B(全新品)</t>
  </si>
  <si>
    <t>6836.M1000.621</t>
  </si>
  <si>
    <t>Whirlpool WBM1000(全新品)</t>
  </si>
  <si>
    <t>6812.3517A.621</t>
  </si>
  <si>
    <t>MAYTAG MVC3517A(全新品)</t>
  </si>
  <si>
    <t>6812.3517B.621</t>
  </si>
  <si>
    <t>MAYTAG MVC3517B(全新品)</t>
  </si>
  <si>
    <t>6821.DT18B.621</t>
  </si>
  <si>
    <t>Whirlpool ADT18B(全新品)</t>
  </si>
  <si>
    <t>日除濕力8.5L/1級</t>
  </si>
  <si>
    <t>四段風速選擇,30~80%濕度調整功能/水箱5.5L</t>
  </si>
  <si>
    <t>6821.C0600.518</t>
  </si>
  <si>
    <t>CHIMEI RHM-C0600T(全新品)</t>
  </si>
  <si>
    <t>5-10坪/水箱3.3L</t>
  </si>
  <si>
    <t>320X525X189</t>
  </si>
  <si>
    <t>6821.C0800.518</t>
  </si>
  <si>
    <t>CHIMEI RHM-C0800T(全新品)</t>
  </si>
  <si>
    <t>7.5~10坪/水箱3.3L</t>
  </si>
  <si>
    <t>日除濕力7.5L/2級</t>
  </si>
  <si>
    <t>5~10坪/水箱3L</t>
  </si>
  <si>
    <t>365X555X205</t>
  </si>
  <si>
    <t>日除濕力9.5L/2級</t>
  </si>
  <si>
    <t>7~12坪/水箱3L</t>
  </si>
  <si>
    <t>CHIMEI DF-08A0CD(全新品)</t>
  </si>
  <si>
    <t>186(142+44)</t>
  </si>
  <si>
    <t>253(196+57)</t>
  </si>
  <si>
    <t>327(84+243)</t>
  </si>
  <si>
    <t>10/DD直驅變頻</t>
  </si>
  <si>
    <t>雙噴射瀑布水流/3D立體迴轉盤</t>
  </si>
  <si>
    <t>555X915X555</t>
  </si>
  <si>
    <t>625X1045X630</t>
  </si>
  <si>
    <t>13/DD直驅變頻</t>
  </si>
  <si>
    <t>226(168+58)</t>
  </si>
  <si>
    <t>547X1545X636</t>
  </si>
  <si>
    <t>670X1100X670</t>
  </si>
  <si>
    <t>14kG/美國原裝/Slim</t>
  </si>
  <si>
    <t>多段變速馬達/流翼型長棒/Iload智慧</t>
  </si>
  <si>
    <t>洗-12,烘-7.5</t>
  </si>
  <si>
    <t>630X976X792</t>
  </si>
  <si>
    <t>DD直驅變頻/蒸洗脫烘</t>
  </si>
  <si>
    <t>TOSHIBA GR-S24TPB(福利品)</t>
  </si>
  <si>
    <t>CHIMEI DF-14A0SS(福利品)</t>
  </si>
  <si>
    <t>14"</t>
  </si>
  <si>
    <t>7片/7段/智能溫控/3段擺頭</t>
  </si>
  <si>
    <t>420X815~1010X405</t>
  </si>
  <si>
    <t>CHIMEI DF-09A0CR(福利品)</t>
  </si>
  <si>
    <t>8.5"</t>
  </si>
  <si>
    <t>3片/8段/風扇循環2in1/正反轉向</t>
  </si>
  <si>
    <t>4916.60LB5.520</t>
  </si>
  <si>
    <t>玻璃保鮮盒</t>
  </si>
  <si>
    <t>55 / ULTRA HD</t>
  </si>
  <si>
    <t>414(112+302)本期特價</t>
  </si>
  <si>
    <t>4931.114WG.520</t>
  </si>
  <si>
    <t>LG WF-114WG福利</t>
  </si>
  <si>
    <t>59X96X60.6</t>
  </si>
  <si>
    <t>1200W超強吸力</t>
  </si>
  <si>
    <t>獨創9個風洞設計</t>
  </si>
  <si>
    <t>氣泡水機</t>
  </si>
  <si>
    <t>平衡酸鹼/平燥去濕</t>
  </si>
  <si>
    <t>GN-L295SV(拆封機)</t>
  </si>
  <si>
    <t>LG WT-D112WG(拆封機)</t>
  </si>
  <si>
    <t>LG WT-SD153HVG(拆封機)</t>
  </si>
  <si>
    <t>LG WD-S17NBW(拆封機)</t>
  </si>
  <si>
    <t>4932.17NRW.520</t>
  </si>
  <si>
    <t>LG WD-S17NRW福利</t>
  </si>
  <si>
    <t>一年</t>
  </si>
  <si>
    <t>4931.140PG.520</t>
  </si>
  <si>
    <t>LG WT-D140PG福利</t>
  </si>
  <si>
    <t>6M-拍擰解揉搓搖</t>
  </si>
  <si>
    <t>63.2X102X67</t>
  </si>
  <si>
    <t>4931.150GG.520</t>
  </si>
  <si>
    <t>LG WT-D150GG福利</t>
  </si>
  <si>
    <t>63.2X98.2X67</t>
  </si>
  <si>
    <t>4931.160VG.520</t>
  </si>
  <si>
    <t>LG WT-D160VG福利</t>
  </si>
  <si>
    <t>1L壓力水瓶</t>
  </si>
  <si>
    <t>旋風式免耗材吸塵器CA-608B</t>
  </si>
  <si>
    <t>4042.00004.617</t>
  </si>
  <si>
    <t>6723.32561.520</t>
  </si>
  <si>
    <t>6724.42UB2.520</t>
  </si>
  <si>
    <t>LG 32LB561B(全新品)</t>
  </si>
  <si>
    <t>6724.42561.520</t>
  </si>
  <si>
    <t>LG 42UB820T(全新品)</t>
  </si>
  <si>
    <t>6724.42LB5.520</t>
  </si>
  <si>
    <t>LG 42LB5610(全新品)</t>
  </si>
  <si>
    <t>LG 42LB5800(全新品)</t>
  </si>
  <si>
    <t>6724.43LF6.520</t>
  </si>
  <si>
    <t>LG 43LF5400(全新品)</t>
  </si>
  <si>
    <t>973X625X193</t>
  </si>
  <si>
    <t>6724.42LA6.520</t>
  </si>
  <si>
    <t>LG 42LA6200(全新品)</t>
  </si>
  <si>
    <t>6724.47LA6.520</t>
  </si>
  <si>
    <t>6724.47LB5.520</t>
  </si>
  <si>
    <t>LG 47LA6200(全新品)</t>
  </si>
  <si>
    <t>LG 47LB5800(全新品)</t>
  </si>
  <si>
    <t>6724.47LB6.520</t>
  </si>
  <si>
    <t>1060X672X247.5</t>
  </si>
  <si>
    <t>LG 47LB6700(全新品)</t>
  </si>
  <si>
    <t>6725.50561.520</t>
  </si>
  <si>
    <t>6725.50650.520</t>
  </si>
  <si>
    <t>6725.50LB5.520</t>
  </si>
  <si>
    <t>6725.55LA6.520</t>
  </si>
  <si>
    <t>LG 55LA6200(全新品)</t>
  </si>
  <si>
    <t>6725.55LB5.520</t>
  </si>
  <si>
    <t>6725.55LB6.520</t>
  </si>
  <si>
    <t>6725.55LN5.520</t>
  </si>
  <si>
    <t>LG 55LB6700(全新品)</t>
  </si>
  <si>
    <t>6726.60LA6.520</t>
  </si>
  <si>
    <t>6726.60LA8.520</t>
  </si>
  <si>
    <t>LG 60LB5800(全新品)</t>
  </si>
  <si>
    <t>6726.60LB5.520</t>
  </si>
  <si>
    <t>6726.60LN5.520</t>
  </si>
  <si>
    <t>6726.65UB9.520</t>
  </si>
  <si>
    <t>LG 65UB930T(全新品)</t>
  </si>
  <si>
    <t>LG 65UB950T(全新品)</t>
  </si>
  <si>
    <t>4915.55UC9.520</t>
  </si>
  <si>
    <t>4931.122SG.520</t>
  </si>
  <si>
    <t>LG WT-D122SG福利</t>
  </si>
  <si>
    <t>6M-拍擰解揉搓搖</t>
  </si>
  <si>
    <t>61.1X99X63.5</t>
  </si>
  <si>
    <t>一年</t>
  </si>
  <si>
    <t>4931.175SG.520</t>
  </si>
  <si>
    <t>4932.12NBW.520</t>
  </si>
  <si>
    <t>LG WD-12NBW福利</t>
  </si>
  <si>
    <t>洗-12</t>
  </si>
  <si>
    <t>洗、脫</t>
  </si>
  <si>
    <t>63.5X92.5X74</t>
  </si>
  <si>
    <t>一年</t>
  </si>
  <si>
    <t>贈品</t>
  </si>
  <si>
    <t>4042.00003.517</t>
  </si>
  <si>
    <t>萃鮮盒(850ml)</t>
  </si>
  <si>
    <t>LG 60LB5800(拆封機)</t>
  </si>
  <si>
    <t>414(112+302)</t>
  </si>
  <si>
    <t>GN-M562GP(拆封機)</t>
  </si>
  <si>
    <t>LG GN-B653AV-4級(拆封機)</t>
  </si>
  <si>
    <t>Whirlpool WFSS576G(拆封機)</t>
  </si>
  <si>
    <t>Whirlpool 8TWTW1400CQ(拆封機)</t>
  </si>
  <si>
    <t>LG WT-D175SG(拆封機)</t>
  </si>
  <si>
    <t>6911.L392W.520</t>
  </si>
  <si>
    <t>GN-L392W(拆封機)</t>
  </si>
  <si>
    <t>315(242+73)</t>
  </si>
  <si>
    <t>650X1790X730</t>
  </si>
  <si>
    <t>LG WT-D175RG(拆封機)</t>
  </si>
  <si>
    <t>Whirlpool WM06G(拆封機)</t>
  </si>
  <si>
    <t>智慧去漬二步淨</t>
  </si>
  <si>
    <t>500X900X515</t>
  </si>
  <si>
    <t>Whirlpool WV10AN(拆封機)</t>
  </si>
  <si>
    <t>570X950X585</t>
  </si>
  <si>
    <t>Whirlpool WDR07(拆封機)</t>
  </si>
  <si>
    <t>2種乾衣溫度選擇</t>
  </si>
  <si>
    <t>65X68X54</t>
  </si>
  <si>
    <t>愛衣潔洗衣紙</t>
  </si>
  <si>
    <t>冰箱、對開冰箱、冷凍櫃</t>
  </si>
  <si>
    <t>家庭劇院組、微型劇院、投影機</t>
  </si>
  <si>
    <t>品牌家電 換季"家電週年慶"-加碼好禮(一)</t>
  </si>
  <si>
    <t>品牌家電 換季"家電週年慶"-加碼好禮(二)</t>
  </si>
  <si>
    <t>品牌家電 換季"家電週年慶"-加碼好禮(五)</t>
  </si>
  <si>
    <t>品牌家電 換季"家電週年慶"-加碼好禮(四)</t>
  </si>
  <si>
    <t>品牌家電 換季"家電週年慶"-加碼好禮(三)</t>
  </si>
  <si>
    <t>品牌家電 換季"家電週年慶"-加碼好禮(六)</t>
  </si>
  <si>
    <t>6孔延長線</t>
  </si>
  <si>
    <t>樂扣積木保鮮罐</t>
  </si>
  <si>
    <t>LG 32LN5730(全新品)</t>
  </si>
  <si>
    <t>LG 32LN5700(全新品)</t>
  </si>
  <si>
    <t>LG 42LB6500(全新品)</t>
  </si>
  <si>
    <t>LG 65UB980T福利</t>
  </si>
  <si>
    <t>外觀尺寸(mm)</t>
  </si>
  <si>
    <t>508X181X387</t>
  </si>
  <si>
    <t>510X195X411</t>
  </si>
  <si>
    <t>27MP67HQ-P.ATT福利</t>
  </si>
  <si>
    <t>27"-AH-IPS</t>
  </si>
  <si>
    <t>1A1H</t>
  </si>
  <si>
    <t>610X205X488</t>
  </si>
  <si>
    <t>614X182X469</t>
  </si>
  <si>
    <t>29EA93-P.ATT福利</t>
  </si>
  <si>
    <t>699.7X208.5X387</t>
  </si>
  <si>
    <t>1560X884X75</t>
  </si>
  <si>
    <t>4952.6340H.520</t>
  </si>
  <si>
    <t>4953.BP325.520</t>
  </si>
  <si>
    <t>BP325福利</t>
  </si>
  <si>
    <t>3D藍光播放機</t>
  </si>
  <si>
    <t>支援播放Dvix影像/MP3音樂/JPG圖片檔</t>
  </si>
  <si>
    <t>270x39x198</t>
  </si>
  <si>
    <t>BH6340H福利</t>
  </si>
  <si>
    <t>4921.490SV.520</t>
  </si>
  <si>
    <t>496(136+360)</t>
  </si>
  <si>
    <t>4921.560SV.520</t>
  </si>
  <si>
    <t>525(136+389)</t>
  </si>
  <si>
    <t>4921.392SV.520</t>
  </si>
  <si>
    <t>600X1690X665</t>
  </si>
  <si>
    <t>NB4540福利</t>
  </si>
  <si>
    <t>6孔防雷擊插座</t>
  </si>
  <si>
    <t>韓國進口</t>
  </si>
  <si>
    <t>廣色域 / 黑湛屏 / 低藍光四段模式</t>
  </si>
  <si>
    <t>1249X773X317</t>
  </si>
  <si>
    <t>6726.65GW6.318</t>
  </si>
  <si>
    <t>BENQ 65GW6600(全新品)</t>
  </si>
  <si>
    <t>廣色域 / 黑湛屏 / 不閃屏 / 低藍光</t>
  </si>
  <si>
    <t>1458X895X324</t>
  </si>
  <si>
    <t>6726.65AW6.318</t>
  </si>
  <si>
    <t>BENQ 65AW6600(全新品)</t>
  </si>
  <si>
    <t>1467X940X320</t>
  </si>
  <si>
    <t>總量</t>
  </si>
  <si>
    <t>總量</t>
  </si>
  <si>
    <t>BENQ 55RU6600曲面(全新品)</t>
  </si>
  <si>
    <t>GN-L235SV(全新品)</t>
  </si>
  <si>
    <t>GN-L305SV(全新品)</t>
  </si>
  <si>
    <t>27MP77HM-P.ATT福利</t>
  </si>
  <si>
    <t>4965.237L0.520</t>
  </si>
  <si>
    <t>IPS237L-BN福利</t>
  </si>
  <si>
    <t>1A1D1H</t>
  </si>
  <si>
    <t>533X306X321.4</t>
  </si>
  <si>
    <t>一年</t>
  </si>
  <si>
    <t>544X181X406</t>
  </si>
  <si>
    <t>一年</t>
  </si>
  <si>
    <t>IPS234T-PN福利</t>
  </si>
  <si>
    <t>1A1D</t>
  </si>
  <si>
    <t>4915.55UB2.520</t>
  </si>
  <si>
    <t>LG 55EC930T福利</t>
  </si>
  <si>
    <t>4916.65UB5.520</t>
  </si>
  <si>
    <t>LG WT-D175SG福利</t>
  </si>
  <si>
    <t>GN-L392SV福利</t>
  </si>
  <si>
    <t>4965.234T0.520</t>
  </si>
  <si>
    <t>4964.22MP5.520</t>
  </si>
  <si>
    <t>4964.22MP4.520</t>
  </si>
  <si>
    <t>4964.22MPQ.520</t>
  </si>
  <si>
    <t>4966.27MPM.520</t>
  </si>
  <si>
    <t>4966.27MP6.520</t>
  </si>
  <si>
    <t>4967.29EA9.520</t>
  </si>
  <si>
    <t>6723.32573.520</t>
  </si>
  <si>
    <t>6723.32LN5.520</t>
  </si>
  <si>
    <t>6735.55RU6.318</t>
  </si>
  <si>
    <t>4952.M153B.520</t>
  </si>
  <si>
    <t>4952.M2630.520</t>
  </si>
  <si>
    <t>4953.BP620.520</t>
  </si>
  <si>
    <t>3D藍光播放機</t>
  </si>
  <si>
    <t>支援播放Dvix影像/MP3音樂/JPG圖片檔/WI-FI</t>
  </si>
  <si>
    <t>一年</t>
  </si>
  <si>
    <t>2551.TS1PR.658</t>
  </si>
  <si>
    <t>TRYWIN TS1PRO</t>
  </si>
  <si>
    <t>2551.TS200.658</t>
  </si>
  <si>
    <t>TRYWIN TS2</t>
  </si>
  <si>
    <t>2511.M3000.412</t>
  </si>
  <si>
    <t>M3 導航機</t>
  </si>
  <si>
    <t>2511.DTN56.658</t>
  </si>
  <si>
    <t>DTN-5600導航機</t>
  </si>
  <si>
    <t>2511.3DX80.658</t>
  </si>
  <si>
    <t>3DX8導航機</t>
  </si>
  <si>
    <t>2511.3DX00.658</t>
  </si>
  <si>
    <t>2561.BT100.658</t>
  </si>
  <si>
    <t>TPMS BT100</t>
  </si>
  <si>
    <t>2561.300SL.658</t>
  </si>
  <si>
    <t>TPMS 300 SOLAR</t>
  </si>
  <si>
    <t>胎外式氣嘴安裝 , 即時胎壓/胎溫監控 , 主機內建電池(充飽電可用10天) , 感應器防水防塵 , 防盜防拆 , 可選擇BAR/PSI , 感應器可更換電池 , 可自行設定胎壓/胎溫 , 支援5顆輪胎</t>
  </si>
  <si>
    <t>4916.60650.520</t>
  </si>
  <si>
    <t>4916.65UB8.520</t>
  </si>
  <si>
    <t>4965.23MPQ.520</t>
  </si>
  <si>
    <t>23"-AH-IPS</t>
  </si>
  <si>
    <t>23MP57HQ-P.ATT福利</t>
  </si>
  <si>
    <t>545X195X431</t>
  </si>
  <si>
    <t>24MP57HQ-P.ATT福利</t>
  </si>
  <si>
    <t>555X195X436</t>
  </si>
  <si>
    <t>24MP67HQ-P.ATT福利</t>
  </si>
  <si>
    <t>542X205X429</t>
  </si>
  <si>
    <t>洗衣機、滾筒洗衣機</t>
  </si>
  <si>
    <t>高畫質HDMI Cable</t>
  </si>
  <si>
    <t>TV-2013</t>
  </si>
  <si>
    <t>4913.32540.520</t>
  </si>
  <si>
    <t>LG 32LN540B福利</t>
  </si>
  <si>
    <t>LED</t>
  </si>
  <si>
    <t>738X497X207</t>
  </si>
  <si>
    <t>一年</t>
  </si>
  <si>
    <t>4915.50623.520</t>
  </si>
  <si>
    <t>LG 50LA6230福利</t>
  </si>
  <si>
    <t>3D+Smart</t>
  </si>
  <si>
    <t>1131X725X327</t>
  </si>
  <si>
    <t>4953.BP120.520</t>
  </si>
  <si>
    <t>BP120福利</t>
  </si>
  <si>
    <t>藍光播放機</t>
  </si>
  <si>
    <t>支援RMVB,MKV格式、支援 2.5吋 FAT 與 NTFS 外接硬碟</t>
  </si>
  <si>
    <t>401X88X278</t>
  </si>
  <si>
    <t>Sound Bar                                 本期降價</t>
  </si>
  <si>
    <t>3D 藍光家庭劇院                                       本期降價</t>
  </si>
  <si>
    <t>DVD 家庭劇院                     本期降價</t>
  </si>
  <si>
    <t xml:space="preserve">9.1聲道                                             本期降價                                     </t>
  </si>
  <si>
    <t>DVD播放機                               本期降價</t>
  </si>
  <si>
    <t>2D藍光播放機                           本期降價</t>
  </si>
  <si>
    <t>3DWI-FI藍光播放機                 (本期降價)</t>
  </si>
  <si>
    <t>觸控式/鋰電池                                   本期降價</t>
  </si>
  <si>
    <t>CM2540福利</t>
  </si>
  <si>
    <t>4952.M2540.520</t>
  </si>
  <si>
    <t>RMS:20W(10W*2)/藍牙無線傳輸/衝擊重低音效果</t>
  </si>
  <si>
    <t>220X220X146</t>
  </si>
  <si>
    <t xml:space="preserve">時尚藍牙播放器             </t>
  </si>
  <si>
    <t>AUDIO</t>
  </si>
  <si>
    <t>4952.3130S.520</t>
  </si>
  <si>
    <t>DH3130S福利</t>
  </si>
  <si>
    <t>DVD 家庭劇院</t>
  </si>
  <si>
    <t>5.1聲道,DVD,300W,USB</t>
  </si>
  <si>
    <t>360X58.5X308</t>
  </si>
  <si>
    <t>65 / ULTRA HD</t>
  </si>
  <si>
    <t>丹露多功能快煮鍋</t>
  </si>
  <si>
    <t>GN-B490SV福利</t>
  </si>
  <si>
    <t>GN-B560SV福利</t>
  </si>
  <si>
    <t>4921.L305W.520</t>
  </si>
  <si>
    <t>GN-L305W福利</t>
  </si>
  <si>
    <t>4921.L392W.520</t>
  </si>
  <si>
    <t>GN-L392W福利</t>
  </si>
  <si>
    <t>印花盤</t>
  </si>
  <si>
    <t>63.2X98.2X67</t>
  </si>
  <si>
    <t>LED</t>
  </si>
  <si>
    <t>4917.79UB8.520</t>
  </si>
  <si>
    <t>LG 79UB980T福利</t>
  </si>
  <si>
    <t>1874X1075X330.6</t>
  </si>
  <si>
    <t>無線重低音喇叭</t>
  </si>
  <si>
    <t xml:space="preserve">Sound Bar                     </t>
  </si>
  <si>
    <t xml:space="preserve">Sound Bar                         </t>
  </si>
  <si>
    <t xml:space="preserve">Sound Bar極簡超聲霸                                            </t>
  </si>
  <si>
    <t xml:space="preserve">3D 藍光家庭劇院             </t>
  </si>
  <si>
    <t xml:space="preserve">3D藍光播放機                        </t>
  </si>
  <si>
    <t>錄放影機</t>
  </si>
  <si>
    <t>硬碟式錄放影機</t>
  </si>
  <si>
    <t>Aramid 組合音響            本期降價</t>
  </si>
  <si>
    <t>藍牙組合音響                        本期降價</t>
  </si>
  <si>
    <t>CMV TL-32A100(拆封機)</t>
  </si>
  <si>
    <t>737X485X211</t>
  </si>
  <si>
    <t>TOSHIAB 40P2450VS(拆封機)</t>
  </si>
  <si>
    <t>903.51X524.02X80.4</t>
  </si>
  <si>
    <t>LG 42LB6500(拆封機)</t>
  </si>
  <si>
    <t>CMV TL-42LK60(拆封機)</t>
  </si>
  <si>
    <t>969X623X239</t>
  </si>
  <si>
    <t>LG 47LB6700(拆封機)</t>
  </si>
  <si>
    <t>LG 47LB5800(拆封機)</t>
  </si>
  <si>
    <t>LG 55UB700T(拆封機)</t>
  </si>
  <si>
    <t>LG 55UC970T(拆封機)</t>
  </si>
  <si>
    <t>55(曲面4K)</t>
  </si>
  <si>
    <t>LG 65UB930T全新品(拆封機)</t>
  </si>
  <si>
    <t>LG 65UB950T全新品(拆封機)</t>
  </si>
  <si>
    <t>LG WD-90MGA(拆封機)</t>
  </si>
  <si>
    <t>TOSHIBA AW-B7091E(WL)(拆封機)</t>
  </si>
  <si>
    <t>TOSHIBA AW-B8091M(WL)(拆封機)</t>
  </si>
  <si>
    <t>TOSHIBA AW-SD13AGIG(拆封機)</t>
  </si>
  <si>
    <t>Whirlpool WV16AD(拆封機)</t>
  </si>
  <si>
    <t>16KG/不鏽鋼內筒</t>
  </si>
  <si>
    <t>Whirlpool WD12R(拆封機)</t>
  </si>
  <si>
    <t>LG WT-D145SG(拆封機)</t>
  </si>
  <si>
    <t>TOSHIBA AW-DC1150CG(拆封機)</t>
  </si>
  <si>
    <t>TOSHIBA  AW-B1291G(拆封機)</t>
  </si>
  <si>
    <t>645X620X1031</t>
  </si>
  <si>
    <t>Whirlpool WMT2130G(拆封機)</t>
  </si>
  <si>
    <t>549X1091X602</t>
  </si>
  <si>
    <t>130(35+95)</t>
  </si>
  <si>
    <t>Whirlpool 8WRS25KNBF(拆封機)</t>
  </si>
  <si>
    <t>TOSHIBA GR-S24TPB(拆封機)</t>
  </si>
  <si>
    <t>Whirlpool WMT193DG(拆封機)</t>
  </si>
  <si>
    <t>93L</t>
  </si>
  <si>
    <t>472X860X450</t>
  </si>
  <si>
    <t>6.5KG/不鏽鋼內筒</t>
  </si>
  <si>
    <t>5種行程選擇/8段水位選擇</t>
  </si>
  <si>
    <t>500X873X515</t>
  </si>
  <si>
    <t>Whirlpool WV65AN(拆封機)</t>
  </si>
  <si>
    <t>CMV TL-55LV700D((拆封機)</t>
  </si>
  <si>
    <t>4K*2K</t>
  </si>
  <si>
    <t>1247X796X301</t>
  </si>
  <si>
    <t>4042.NBC2T.565</t>
  </si>
  <si>
    <t>NBC2-T</t>
  </si>
  <si>
    <t>400*400(0~12度)</t>
  </si>
  <si>
    <t>LG 50LB6500(拆封機)</t>
  </si>
  <si>
    <t>LG 55LB6700(拆封機)</t>
  </si>
  <si>
    <t>LG 60LA6200(拆封機)</t>
  </si>
  <si>
    <t>LG 65UB980T全新品(拆封機)</t>
  </si>
  <si>
    <t>BENQ 55RU6600曲面(拆封機)</t>
  </si>
  <si>
    <t>359(101+258)</t>
  </si>
  <si>
    <t>潔淨風量值 (CADR): Smoke(煙塵) 157</t>
  </si>
  <si>
    <t>濾網可連續使用2,000個小時</t>
  </si>
  <si>
    <t>GN-L392W(全新品)</t>
  </si>
  <si>
    <t>LW-400 標籤機(福利品)</t>
  </si>
  <si>
    <t>LW-500 標籤機(福利品)</t>
  </si>
  <si>
    <t>50組記憶</t>
  </si>
  <si>
    <t>400組符號/外框80+</t>
  </si>
  <si>
    <t>3組記憶</t>
  </si>
  <si>
    <t>1800組符號/外框70+</t>
  </si>
  <si>
    <t>Whirlpool SGM250S烤箱</t>
  </si>
  <si>
    <t>6941.N1013.520</t>
  </si>
  <si>
    <t>6941.U1013.520</t>
  </si>
  <si>
    <t>6941.U0912.520</t>
  </si>
  <si>
    <t>6941.N0912.520</t>
  </si>
  <si>
    <t>LSU1013WHP(室外機)</t>
  </si>
  <si>
    <t>LSN1013WHP(室內機)</t>
  </si>
  <si>
    <t>1030-10000-13000</t>
  </si>
  <si>
    <t>1030-10950-22360</t>
  </si>
  <si>
    <t>770X545X288</t>
  </si>
  <si>
    <t>875X295X235</t>
  </si>
  <si>
    <t>6941.U1212.520</t>
  </si>
  <si>
    <t>6941.N1212.520</t>
  </si>
  <si>
    <t>LSU1213WHP(室外機)</t>
  </si>
  <si>
    <t>LSN1213WHP(室內機)</t>
  </si>
  <si>
    <t>1,030-12,280-13,800</t>
  </si>
  <si>
    <t>1,030-13,650-22,200</t>
  </si>
  <si>
    <t>6941.U1213.520</t>
  </si>
  <si>
    <t>6941.N1213.520</t>
  </si>
  <si>
    <t>6941.U1812.520</t>
  </si>
  <si>
    <t>6941.N1812.520</t>
  </si>
  <si>
    <t>全新品</t>
  </si>
  <si>
    <t>6625.B755W.520</t>
  </si>
  <si>
    <t>5.1聲道/1200W(194W*4+194*1+230W重低音)</t>
  </si>
  <si>
    <t>Whirlpool 8W8TXDWFBW(全新品)</t>
  </si>
  <si>
    <t>LHB755W(全新品)</t>
  </si>
  <si>
    <t>TOSHIAB 32P2450VS(全新品)</t>
  </si>
  <si>
    <t>TOSHIAB 42P2430VS(福利品)</t>
  </si>
  <si>
    <t>968X642X214</t>
  </si>
  <si>
    <t>Neoka 50NS50(福利品)</t>
  </si>
  <si>
    <t>TOSHIBA GR-R37TDZSZ(福利品)</t>
  </si>
  <si>
    <t>320(245+75)</t>
  </si>
  <si>
    <t>594X1722X713</t>
  </si>
  <si>
    <t>TOSHIBA GR-T41TBZ(福利品)</t>
  </si>
  <si>
    <t>359(101+258)</t>
  </si>
  <si>
    <t>TOSHIBA GR-WG66TDZ(GG)(福利品)</t>
  </si>
  <si>
    <t>608(445+163)</t>
  </si>
  <si>
    <t>803X1848X739</t>
  </si>
  <si>
    <t>TOSHIBA C43GTT(S)(福利品)</t>
  </si>
  <si>
    <t>428(215+88+100+15+10)</t>
  </si>
  <si>
    <t>600X1818X693</t>
  </si>
  <si>
    <t>TOSHIBA D50FTT(S)(福利品)</t>
  </si>
  <si>
    <t>501(100+254+119+17+11)</t>
  </si>
  <si>
    <t>Whirlpool 8W8TXDWFBW(福利品)</t>
  </si>
  <si>
    <t>Whirlpool 8W8TXDGFBW(福利品)</t>
  </si>
  <si>
    <t>496(115+381)</t>
  </si>
  <si>
    <t>712X1724X784</t>
  </si>
  <si>
    <t>Whirlpool WDT2513G(福利品)</t>
  </si>
  <si>
    <t>513(145+368)</t>
  </si>
  <si>
    <t>770X1800X762</t>
  </si>
  <si>
    <t>Whirlpool WRT359SFYW(福利品)</t>
  </si>
  <si>
    <t>535(150+385)</t>
  </si>
  <si>
    <t>750X1683X860</t>
  </si>
  <si>
    <t>Whirlpool WRT371SZBW(福利品)</t>
  </si>
  <si>
    <t>595(422+173)</t>
  </si>
  <si>
    <t>826X1688X864</t>
  </si>
  <si>
    <t>Whirlpool WRT541SZDW(福利品)</t>
  </si>
  <si>
    <t>622(442+180)</t>
  </si>
  <si>
    <t>832X1684X863</t>
  </si>
  <si>
    <t>Whirlpool WRT560SMYM(福利品)</t>
  </si>
  <si>
    <t>554(377+177)</t>
  </si>
  <si>
    <t>749X1740X879</t>
  </si>
  <si>
    <t>Whirlpool WRT771REYM(福利品)</t>
  </si>
  <si>
    <t>601(425+176)</t>
  </si>
  <si>
    <t>Whirlpool WFSS576G(福利品)</t>
  </si>
  <si>
    <t>Whirlpool WFSS576LW福利</t>
  </si>
  <si>
    <t>Whirlpool WRSS576FIDM福利</t>
  </si>
  <si>
    <t>725(472+253)</t>
  </si>
  <si>
    <t>914X1753X886</t>
  </si>
  <si>
    <t>Whirlpool 8WRS25KNBF福利</t>
  </si>
  <si>
    <t>Whirlpool WRF535SMBM福利</t>
  </si>
  <si>
    <t>702(490+212)</t>
  </si>
  <si>
    <t>905X1781X900</t>
  </si>
  <si>
    <t>Whirlpool WRS325FDAM福利</t>
  </si>
  <si>
    <t>747(464+283)</t>
  </si>
  <si>
    <t>900X1759X867</t>
  </si>
  <si>
    <t>Whirlpool WRS526SIAH福利</t>
  </si>
  <si>
    <t>747(454+293)</t>
  </si>
  <si>
    <t>902X1756X880</t>
  </si>
  <si>
    <t>MAYTAG M9BXXGMYW(福利品)</t>
  </si>
  <si>
    <t>535(385+150)</t>
  </si>
  <si>
    <t>74.9X168.3X72.4</t>
  </si>
  <si>
    <t>MAYTAG M1TXEGMYW(福利品)</t>
  </si>
  <si>
    <t>583(408+175)</t>
  </si>
  <si>
    <t>826X1683X829</t>
  </si>
  <si>
    <t>MAYTAGMFT2574DEM(福利品)</t>
  </si>
  <si>
    <t>91X178.5X90.5</t>
  </si>
  <si>
    <t>Whirlpool WCF198W福利</t>
  </si>
  <si>
    <t>980X825X560</t>
  </si>
  <si>
    <t>Whirlpool WCF255W福利</t>
  </si>
  <si>
    <t>1115X845X610</t>
  </si>
  <si>
    <t>安裝尺吋(W*H*D)mm</t>
  </si>
  <si>
    <t>MAYTAG MVWC200XW(福利品)</t>
  </si>
  <si>
    <t>12KG/雙層塘瓷內筒</t>
  </si>
  <si>
    <t>4段洗衣水溫/8種洗衣行程</t>
  </si>
  <si>
    <t>1092X699X686</t>
  </si>
  <si>
    <t>MAYTAG MVWC350AW(福利品)</t>
  </si>
  <si>
    <t>5段洗衣水溫/11種洗衣行程</t>
  </si>
  <si>
    <t>MAYTAG MVWC400XW(福利品)</t>
  </si>
  <si>
    <t>12KG/頂級不鏽鋼內筒</t>
  </si>
  <si>
    <t>4段洗衣水溫/11種洗衣行程</t>
  </si>
  <si>
    <t>Whirlpool 1CWTW4800YQ(福利品)</t>
  </si>
  <si>
    <t>12kG/美國原裝進口/冷熱</t>
  </si>
  <si>
    <t>多段變速</t>
  </si>
  <si>
    <t>699X1092X686</t>
  </si>
  <si>
    <t>Whirlpool 1CWTW4840YW(福利品)</t>
  </si>
  <si>
    <t>12kG/美國原裝/冷熱</t>
  </si>
  <si>
    <t>Whirlpool WTW4900BW(福利品)</t>
  </si>
  <si>
    <t>699X1067X686</t>
  </si>
  <si>
    <t>MAYTAG MVWX500BW(福利品)</t>
  </si>
  <si>
    <t>13KG/美國原裝進口</t>
  </si>
  <si>
    <t>11種洗衣行程</t>
  </si>
  <si>
    <t>Whirlpool WTW8000BW(福利品)</t>
  </si>
  <si>
    <t>DD直驅變頻</t>
  </si>
  <si>
    <t>698X1118X698</t>
  </si>
  <si>
    <t>Whirlpool WV12AD(福利品)</t>
  </si>
  <si>
    <t>601X985X626</t>
  </si>
  <si>
    <t>Whirlpool WV15AD(福利品)</t>
  </si>
  <si>
    <t>Whirlpool WV15AN(福利品)</t>
  </si>
  <si>
    <t>15KG/不鏽鋼內筒</t>
  </si>
  <si>
    <t>Whirlpool WV16AD(福利品)</t>
  </si>
  <si>
    <t>Whirlpool WD15R(福利品)</t>
  </si>
  <si>
    <t>洗-15,烘-7.5</t>
  </si>
  <si>
    <t>686X1020X809</t>
  </si>
  <si>
    <t>Whirlpool 8TWTW1400CQ(福利品)</t>
  </si>
  <si>
    <t>14kG/美國原裝/Slim</t>
  </si>
  <si>
    <t>Whirlpool 8TWTW1405CM(福利品)</t>
  </si>
  <si>
    <t>14kG/美國原裝/Slim/溫水</t>
  </si>
  <si>
    <t>Whirlpool 8TWTW1415CM(福利品)</t>
  </si>
  <si>
    <t>多段變速馬達/3D尾翼流翼型短棒/Iload智慧</t>
  </si>
  <si>
    <t>TOSHIBA AW-B7091E(WL)(福利品)</t>
  </si>
  <si>
    <t>TOSHIBA AW-B1075G(福利品)</t>
  </si>
  <si>
    <t>TOSHIBA AW-SD14AGID(福利品)</t>
  </si>
  <si>
    <t>13/DD直驅變頻</t>
  </si>
  <si>
    <t>TOSHIBA AW-DC14WAG(福利品)</t>
  </si>
  <si>
    <t>14/S-DD變頻</t>
  </si>
  <si>
    <t>全新3D立體迴轉盤</t>
  </si>
  <si>
    <t>690X1110X700</t>
  </si>
  <si>
    <t>TOSHIBA AW-DC16WAG(福利品)</t>
  </si>
  <si>
    <t>16/S-DD變頻</t>
  </si>
  <si>
    <t>TOSHIBA AW-DME16WAG(福利品)</t>
  </si>
  <si>
    <t>去汙鍍膜 /全新3D立體迴轉盤</t>
  </si>
  <si>
    <t>TOSHIBA TW-15VTT(福利品)</t>
  </si>
  <si>
    <t>變頻滾筒</t>
  </si>
  <si>
    <t>665X665X1050</t>
  </si>
  <si>
    <t>MAYTAG MHW4200BW(福利品)</t>
  </si>
  <si>
    <t>滾筒/15KG/美國原裝進口</t>
  </si>
  <si>
    <t>DD直驅變頻 / 11種洗衣行程</t>
  </si>
  <si>
    <t>686X990X837</t>
  </si>
  <si>
    <t>MAYTAG MHW7000AW(福利品)</t>
  </si>
  <si>
    <t>Whirlpool WFW96HEAW(福利品)</t>
  </si>
  <si>
    <t>686X1010X846</t>
  </si>
  <si>
    <t>Whirlpool WFW97HEDW(福利品)</t>
  </si>
  <si>
    <t>686X984X846</t>
  </si>
  <si>
    <t>Whirlpool TWFW60DW(福利品)</t>
  </si>
  <si>
    <t>10/DD變頻</t>
  </si>
  <si>
    <t>洗脫烘</t>
  </si>
  <si>
    <t>595X830X680</t>
  </si>
  <si>
    <t>Whirlpool WFW72HEDW(福利品)</t>
  </si>
  <si>
    <t>686X1010X841</t>
  </si>
  <si>
    <t>MAYTAG MVWN15Y(福利品)</t>
  </si>
  <si>
    <t>15KG</t>
  </si>
  <si>
    <t>二步淨洗衣系統</t>
  </si>
  <si>
    <t>1065X695X680</t>
  </si>
  <si>
    <t>Whirlpool YWFW9151YW(福利品)</t>
  </si>
  <si>
    <t>洗-13</t>
  </si>
  <si>
    <t>690X915X775</t>
  </si>
  <si>
    <t>Whirlpool LDR3822PQ(福利品)</t>
  </si>
  <si>
    <t>120V/60Hz</t>
  </si>
  <si>
    <t>7kg/(電力型乾衣機)</t>
  </si>
  <si>
    <t>610X813X560</t>
  </si>
  <si>
    <t>Whirlpool WED4850BW(福利品)</t>
  </si>
  <si>
    <t>12kg/(瓦斯型)</t>
  </si>
  <si>
    <t>731x1102x765</t>
  </si>
  <si>
    <t>Whirlpool WED70HEBW(福利品)</t>
  </si>
  <si>
    <t>單相三線,120v/240v/60Hz</t>
  </si>
  <si>
    <t>15kg</t>
  </si>
  <si>
    <t>686x986x768</t>
  </si>
  <si>
    <t>MAYTAG MED3000BW(福利品)</t>
  </si>
  <si>
    <t>686X968X787</t>
  </si>
  <si>
    <t>MAYTAG MED6000AW(福利品)</t>
  </si>
  <si>
    <t>MAYTAG MEDC400BW(福利品)</t>
  </si>
  <si>
    <t>12kg</t>
  </si>
  <si>
    <t>737X1092X717</t>
  </si>
  <si>
    <t>Whirlpool WGD4800XQ-1福利品</t>
  </si>
  <si>
    <t>120V/60Hz/瓦斯型-桶裝瓦斯</t>
  </si>
  <si>
    <t>12KG/濕度偵測,溫度選擇</t>
  </si>
  <si>
    <t>737X1092X705</t>
  </si>
  <si>
    <t>Whirlpool WGD4850BW福利品-天然</t>
  </si>
  <si>
    <t>120V/60Hz/瓦斯型-天然瓦斯</t>
  </si>
  <si>
    <t>737X1102X705</t>
  </si>
  <si>
    <t>Whirlpool WGD4850BW-1福利品-桶裝</t>
  </si>
  <si>
    <t>Whirlpool WGD4900XW福利品-天然</t>
  </si>
  <si>
    <t>12KG/10種乾衣選擇,4種乾衣溫度選擇</t>
  </si>
  <si>
    <t>Whirlpool WGD4900XQ-1福利品-桶裝</t>
  </si>
  <si>
    <t>12KG/13種乾衣選擇,3種乾衣溫度選擇</t>
  </si>
  <si>
    <t>Whirlpool WGD5500XW福利品-天然瓦斯</t>
  </si>
  <si>
    <t>686X749X1105</t>
  </si>
  <si>
    <t>Whirlpool WGD72HEDW福利品-天然瓦斯</t>
  </si>
  <si>
    <t>滾筒14KG/6種乾衣選擇,4種乾衣溫度選擇</t>
  </si>
  <si>
    <t>686X990X787</t>
  </si>
  <si>
    <t>Whirlpool WGD70HEBW福利品-天然瓦斯</t>
  </si>
  <si>
    <t>滾筒15KG/6種乾衣選擇,4種乾衣溫度選擇</t>
  </si>
  <si>
    <t>686X985X788</t>
  </si>
  <si>
    <t>TOSHIBA TX-CRM10TW(福利品)</t>
  </si>
  <si>
    <t>CD/CDR-W</t>
  </si>
  <si>
    <t>1W+1W</t>
  </si>
  <si>
    <t>280X126X190</t>
  </si>
  <si>
    <t>TOSHIBA TX-CRM10TW-S(福利品)</t>
  </si>
  <si>
    <t>27X12.3X22.1</t>
  </si>
  <si>
    <t>TOSHIBA TY-CRU11TW-L(福利品)</t>
  </si>
  <si>
    <t>雙聲道/1+1(2W)</t>
  </si>
  <si>
    <t>CD/USB(MP3)</t>
  </si>
  <si>
    <t>270X123X221</t>
  </si>
  <si>
    <t>TOSHIBA TY-CRU11TW-P(福利品)</t>
  </si>
  <si>
    <t>TOSHIBA TY-CWU11TW-S(福利品)</t>
  </si>
  <si>
    <t>NFC/藍芽/CD/USBAM/FM</t>
  </si>
  <si>
    <t>270X123X222</t>
  </si>
  <si>
    <t>TOSHIBA DMS-SR3(福利品)</t>
  </si>
  <si>
    <t>輕巧隨身音響</t>
  </si>
  <si>
    <t>iPod/iphone3,4,4S</t>
  </si>
  <si>
    <t>28.2X11.3X15</t>
  </si>
  <si>
    <t>TOSHIBA TY-AS100TW(福利品)</t>
  </si>
  <si>
    <t>DVD:12CM</t>
  </si>
  <si>
    <t>10W*2</t>
  </si>
  <si>
    <t>208X209X140</t>
  </si>
  <si>
    <t>TOSHIBA TY-ASW81TW(福利品)</t>
  </si>
  <si>
    <t>TOSHIBA TY-SP1TW(W)(福利品)</t>
  </si>
  <si>
    <t>藍芽喇叭/單聲道</t>
  </si>
  <si>
    <t>80X41X80</t>
  </si>
  <si>
    <t>藍芽喇叭/單聲道(Hello Kitty)</t>
  </si>
  <si>
    <t>TOSHIBA TY-SP3TW(W)(福利品)</t>
  </si>
  <si>
    <t>藍芽喇叭</t>
  </si>
  <si>
    <t>待機100小時</t>
  </si>
  <si>
    <t>195X84X57</t>
  </si>
  <si>
    <t>TOSHIBA TY-WSP51TW(W)(福利品)</t>
  </si>
  <si>
    <t>72X72X72</t>
  </si>
  <si>
    <t>TOSHIBA TY-WSP51KTTW(W)(福利品)</t>
  </si>
  <si>
    <t>TOSHIBA TY-WSP53TW(W)(福利品)</t>
  </si>
  <si>
    <t>藍芽喇叭/雙聲道</t>
  </si>
  <si>
    <t>20L/1級/定時功能</t>
  </si>
  <si>
    <t xml:space="preserve"> 第六感智能控制感測</t>
  </si>
  <si>
    <t>390X628X300</t>
  </si>
  <si>
    <t>Whirlpool ADT601GUSB(福利品)</t>
  </si>
  <si>
    <t>25L/1級/定時功能</t>
  </si>
  <si>
    <t>TOSHIBA RAD-CP100T(福利品)</t>
  </si>
  <si>
    <t>9.5L/2級</t>
  </si>
  <si>
    <t>10L/日</t>
  </si>
  <si>
    <t>36.5X20.5X55.5</t>
  </si>
  <si>
    <t>MAYTAG MDE30(福利品)</t>
  </si>
  <si>
    <t>14L/2級</t>
  </si>
  <si>
    <t>6~8坪</t>
  </si>
  <si>
    <t>343X487X270</t>
  </si>
  <si>
    <t>MAYTAG MDE45(福利品)</t>
  </si>
  <si>
    <t>23L/2級</t>
  </si>
  <si>
    <t>Whirlpool AKM3060ES(福利品)</t>
  </si>
  <si>
    <t>30L/微電腦</t>
  </si>
  <si>
    <t>10段火力/3段烹飪</t>
  </si>
  <si>
    <t>539X300X453</t>
  </si>
  <si>
    <t>Whirlpool AKM3060GS(福利品)</t>
  </si>
  <si>
    <t>30L/六段火力</t>
  </si>
  <si>
    <t>燒烤烹調/微電腦操作</t>
  </si>
  <si>
    <t>540X280X420</t>
  </si>
  <si>
    <t>Whirlpool AKM2063MW(福利品)</t>
  </si>
  <si>
    <t>20L/六段火力</t>
  </si>
  <si>
    <t>檢知快速解凍/機械式操作</t>
  </si>
  <si>
    <t>452X262X341</t>
  </si>
  <si>
    <t>Whirlpool AKM2062MR(福利品)</t>
  </si>
  <si>
    <t>Whirlpool AKM2562EW(福利品)</t>
  </si>
  <si>
    <t>25L/十段火力</t>
  </si>
  <si>
    <t>檢知快速解凍/微電腦操作</t>
  </si>
  <si>
    <t>483X281X413</t>
  </si>
  <si>
    <t>MAYTAG MD250GB(福利品)</t>
  </si>
  <si>
    <t>53.2X32.5X45.9</t>
  </si>
  <si>
    <t>MAYTAG MD200S(福利品)</t>
  </si>
  <si>
    <t>智慧型</t>
  </si>
  <si>
    <t>MAYTAG MD300S(福利品)</t>
  </si>
  <si>
    <t>TOSHIBA RC-18RHGN(福利品)</t>
  </si>
  <si>
    <t>Whirlpool WBM1000(福利品)</t>
  </si>
  <si>
    <t>MAYTAG TO250B(福利品)</t>
  </si>
  <si>
    <t>東芝 HTR-1150GN(福利品)</t>
  </si>
  <si>
    <t>惠而浦 TR361D(福利品)</t>
  </si>
  <si>
    <t>2段式熱力(900/1500W)</t>
  </si>
  <si>
    <t>微電式/多段溫度設定/無線遙控器</t>
  </si>
  <si>
    <t>220X403X243</t>
  </si>
  <si>
    <t>美泰克 MGE10(福利品)</t>
  </si>
  <si>
    <t>10片/3~10坪/1500W/定時</t>
  </si>
  <si>
    <t>電子式/自動節能溫控/Turbo速暖功能</t>
  </si>
  <si>
    <t xml:space="preserve">280X640X520 </t>
  </si>
  <si>
    <t>美泰克 MGE12(福利品)</t>
  </si>
  <si>
    <t>12片/3~12坪/1500W/定時</t>
  </si>
  <si>
    <t>280X640X600</t>
  </si>
  <si>
    <t>Whirlpool TMB09(福利品)</t>
  </si>
  <si>
    <t>美泰克 MMH201(福利品)</t>
  </si>
  <si>
    <t>機械式</t>
  </si>
  <si>
    <t>1200W</t>
  </si>
  <si>
    <t>710*557*244</t>
  </si>
  <si>
    <t>美泰克 MMH206(福利品)</t>
  </si>
  <si>
    <t>微電腦</t>
  </si>
  <si>
    <t>1300W</t>
  </si>
  <si>
    <t>840*589*284</t>
  </si>
  <si>
    <t>TOSHIBA RC-5MSGN(福利品)</t>
  </si>
  <si>
    <t>TOSHIBA 10NMFGN(福利品)</t>
  </si>
  <si>
    <t>TOSHIBA RC-18NMFGN(福利品)</t>
  </si>
  <si>
    <t>TOSHIBA VC-SP550GN(福利品)</t>
  </si>
  <si>
    <t>吸力550W</t>
  </si>
  <si>
    <t>1.6L集塵 / 三段式吸力調整</t>
  </si>
  <si>
    <t>七重空氣濾網</t>
  </si>
  <si>
    <t>Whirlpool VCT3801G(福利品)</t>
  </si>
  <si>
    <t>Whirlpool VCT3805(福利品)</t>
  </si>
  <si>
    <t>MAYTAG MVC3517A(福利品)</t>
  </si>
  <si>
    <t>MAYTAG MVC3517B(福利品)</t>
  </si>
  <si>
    <t>Whirlpool AC2801(福利品)</t>
  </si>
  <si>
    <t>三合一水冷扇</t>
  </si>
  <si>
    <t>345X689X279</t>
  </si>
  <si>
    <t>東芝PLK-45SFGN(福利品)</t>
  </si>
  <si>
    <t>4.5L</t>
  </si>
  <si>
    <t>惠而浦 WKT1700(福利品)</t>
  </si>
  <si>
    <t>產品別</t>
  </si>
  <si>
    <t>TOSHIBA GR-T41TBZ(DS)(福利品)</t>
  </si>
  <si>
    <t>TOSHIBA GR-TG41TDZ(福利品)</t>
  </si>
  <si>
    <t>TOSHIBA GR-T46TBZ(DS)(福利品)</t>
  </si>
  <si>
    <t>409(308+101)</t>
  </si>
  <si>
    <t>680X1770X717</t>
  </si>
  <si>
    <t>TOSHIBA GR-TG46TDZ(福利品)</t>
  </si>
  <si>
    <t>TOSHIBA GR-W58TDZ(福利品)</t>
  </si>
  <si>
    <t>554(391+163)</t>
  </si>
  <si>
    <t>803X1725X739</t>
  </si>
  <si>
    <t>TOSHIBA GR-WG66TDZ(ZW)(福利品)</t>
  </si>
  <si>
    <t>472X845X45</t>
  </si>
  <si>
    <t>Whirlpool WRT549SZDM(福利品)</t>
  </si>
  <si>
    <t>560(410+150)</t>
  </si>
  <si>
    <t>756X1673X876</t>
  </si>
  <si>
    <t>Whirlpool WRT549SZDW(福利品)</t>
  </si>
  <si>
    <t>Whirlpool WRT541SZDM(福利品)</t>
  </si>
  <si>
    <t>832X1684X864</t>
  </si>
  <si>
    <t>Whirlpool WHS21G福利</t>
  </si>
  <si>
    <t>600(383+217)</t>
  </si>
  <si>
    <t>915X1802X727</t>
  </si>
  <si>
    <t>MAYTAG MVWC300BW(福利品)</t>
  </si>
  <si>
    <t>12KG/美國原裝進口</t>
  </si>
  <si>
    <t>4段洗衣水溫/9種洗衣行程</t>
  </si>
  <si>
    <t>Whirlpool WV10AN(福利品)</t>
  </si>
  <si>
    <t>10KG/不鏽鋼內筒</t>
  </si>
  <si>
    <t>智慧去漬二步淨/10段水位選擇</t>
  </si>
  <si>
    <t>Whirlpool WD12R(福利品)</t>
  </si>
  <si>
    <t>Whirlpool WD13R(福利品)</t>
  </si>
  <si>
    <t>洗-13,烘-7.5</t>
  </si>
  <si>
    <t>TOSHIBA AW-DC1150CG(福利品)</t>
  </si>
  <si>
    <t>10/DD直驅變頻</t>
  </si>
  <si>
    <t>TOSHIBA AW-SD13AGIG(福利品)</t>
  </si>
  <si>
    <t>TOSHIBA AW-DC15WAG(福利品)</t>
  </si>
  <si>
    <t>15/S-DD變頻</t>
  </si>
  <si>
    <t>一年</t>
  </si>
  <si>
    <t>Whirlpool YWFW9351YW(福利品)</t>
  </si>
  <si>
    <t>洗-13/內建加溫熱水器</t>
  </si>
  <si>
    <t>變頻滾筒/NSF消毒殺菌/ECO節能監控</t>
  </si>
  <si>
    <t>一年</t>
  </si>
  <si>
    <t>7.5L/2級</t>
  </si>
  <si>
    <t>8L/日</t>
  </si>
  <si>
    <t>Whirlpool ADT21B(福利品)</t>
  </si>
  <si>
    <t>10L/1級</t>
  </si>
  <si>
    <t>四段風速選擇,30~80%濕度調整功能</t>
  </si>
  <si>
    <t>電暖器-葉片式</t>
  </si>
  <si>
    <t>6822.GE10Y.621</t>
  </si>
  <si>
    <t>美泰克 MGE10(新品)</t>
  </si>
  <si>
    <t>10片/3~10坪/1500W/定時</t>
  </si>
  <si>
    <t>電子式/自動節能溫控/Turbo速暖功能</t>
  </si>
  <si>
    <t xml:space="preserve">280X640X520 </t>
  </si>
  <si>
    <t>6822.GE12Y.621</t>
  </si>
  <si>
    <t>美泰克 MGE12(新品)</t>
  </si>
  <si>
    <t>12片/3~12坪/1500W/定時</t>
  </si>
  <si>
    <t>280X640X600</t>
  </si>
  <si>
    <t>TOSHIBA RC-10RHGN(福利品)</t>
  </si>
  <si>
    <t>6人/ IH導線線圈</t>
  </si>
  <si>
    <t>鑽石鈦塗層厚釜鍋/雙重導熱</t>
  </si>
  <si>
    <t>267X345X200</t>
  </si>
  <si>
    <t>4914.42650.520</t>
  </si>
  <si>
    <t>LG 43LF6350(全新品)</t>
  </si>
  <si>
    <t>LG 50LB5610(全新品)</t>
  </si>
  <si>
    <t>LG 50LB5800(全新品)</t>
  </si>
  <si>
    <t>LG 50LB6500(全新品)</t>
  </si>
  <si>
    <t>LG 55LB5800(全新品)</t>
  </si>
  <si>
    <t>LG 55LN5700(全新品)</t>
  </si>
  <si>
    <t>LG 60LA6200(全新品)</t>
  </si>
  <si>
    <t>LG 60LA8600(全新品)</t>
  </si>
  <si>
    <t>1373X848X271</t>
  </si>
  <si>
    <t>環保水冷氣</t>
  </si>
  <si>
    <t>6823.C309B.681</t>
  </si>
  <si>
    <t>CASA CA-309B(全新品)</t>
  </si>
  <si>
    <t>瑞典專利濕簾,瞬間讓熱風變冷風</t>
  </si>
  <si>
    <t>環保低碳超節能,可拆洗式濾網，乾淨無疑慮</t>
  </si>
  <si>
    <t>480X900X345</t>
  </si>
  <si>
    <t>6837.B181G.681</t>
  </si>
  <si>
    <t>增強消化/吸收代謝功能</t>
  </si>
  <si>
    <t>6837.B181O.681</t>
  </si>
  <si>
    <t>6812.C608B.681</t>
  </si>
  <si>
    <t>橘色限量版</t>
  </si>
  <si>
    <t>空氣清淨機</t>
  </si>
  <si>
    <t>6841.ARONE.682</t>
  </si>
  <si>
    <t>NETTEC AIR ONE(全新品)</t>
  </si>
  <si>
    <t>SGS認證過敏除菌率99.6%</t>
  </si>
  <si>
    <t>超低噪音20分貝/低耗節能</t>
  </si>
  <si>
    <t>220X220X310</t>
  </si>
  <si>
    <t>6841.T10AB.483</t>
  </si>
  <si>
    <t>3M FA-T10AB 淨呼吸空氣清淨機(極淨型)(全新品)</t>
  </si>
  <si>
    <t>潔淨風量值 (CADR): Smoke(煙塵) 94</t>
  </si>
  <si>
    <t>6坪以內</t>
  </si>
  <si>
    <t>310X413X218</t>
  </si>
  <si>
    <t>(選購品)</t>
  </si>
  <si>
    <t>3M  FA-T10AB清淨機專用濾網(全新品)</t>
  </si>
  <si>
    <t>3M獨特靜電濾淨技術</t>
  </si>
  <si>
    <t>269X255X30</t>
  </si>
  <si>
    <t>3M FA-T10AB-ORF 清淨機專用濾網(除臭加強型)(全新品)</t>
  </si>
  <si>
    <t>可強力去除18種化學氣體包含臭氧 與甲醛</t>
  </si>
  <si>
    <t>獨特靜電處理的濾網纖維混紡活性碳顆粒</t>
  </si>
  <si>
    <t>305X350X30</t>
  </si>
  <si>
    <t>正常保固</t>
  </si>
  <si>
    <t>空氣清淨機</t>
  </si>
  <si>
    <t>6841.T20AB.483</t>
  </si>
  <si>
    <t>3M FA-T20AB 淨呼吸空氣清淨機(極淨型)(全新品)</t>
  </si>
  <si>
    <t>10坪以內</t>
  </si>
  <si>
    <t>391X523X222</t>
  </si>
  <si>
    <t>(選購品)</t>
  </si>
  <si>
    <t>3M  FA-T20AB清淨機專用濾網(全新品)</t>
  </si>
  <si>
    <t>3M獨特靜電濾淨技術</t>
  </si>
  <si>
    <t>3M FA-T20AB-ORF 清淨機專用濾網(除臭加強型)(全新品)</t>
  </si>
  <si>
    <t>可強力去除18種化學氣體包含臭氧 與甲醛</t>
  </si>
  <si>
    <t>LED檯燈</t>
  </si>
  <si>
    <t>6811.56TT0.518</t>
  </si>
  <si>
    <t>CHIMEI 天鵝系列_10B2-56F-T0-天使白(全新品)</t>
  </si>
  <si>
    <t>照度: ≧1,300 lux(距離照射面35cm)</t>
  </si>
  <si>
    <t>消耗功率:11(W)/無段式記憶觸控按鈕</t>
  </si>
  <si>
    <t>107X467X405</t>
  </si>
  <si>
    <t>正常保固</t>
  </si>
  <si>
    <t>LED檯燈</t>
  </si>
  <si>
    <t>6811.76TT0.518</t>
  </si>
  <si>
    <t>CHIMEI 天鵝系列_10B2-76F-T0-櫻桃粉(全新品)</t>
  </si>
  <si>
    <t>6811.G380D.518</t>
  </si>
  <si>
    <t>CHIMEI HARMOMY KG380D -天使白(全新品)</t>
  </si>
  <si>
    <t>照度: ≧1,300 lux(距離照射面30cm)</t>
  </si>
  <si>
    <t>消耗功率:8(W)/無段式觸控按鈕</t>
  </si>
  <si>
    <t>145X356X230</t>
  </si>
  <si>
    <t>手提音響</t>
  </si>
  <si>
    <t>4951.SR300.621</t>
  </si>
  <si>
    <t>TOSHIBA DMS-SR3(福利)</t>
  </si>
  <si>
    <t>輕巧隨身音響</t>
  </si>
  <si>
    <t>iPod/iphone3,4,4S</t>
  </si>
  <si>
    <t>28.2X11.3X15</t>
  </si>
  <si>
    <t>藍牙無線喇叭</t>
  </si>
  <si>
    <t>6623.P1TWW.621</t>
  </si>
  <si>
    <t>TOSHIBA TY-SP1TW(W)(全新品)</t>
  </si>
  <si>
    <t>藍芽喇叭/單聲道</t>
  </si>
  <si>
    <t>80X41X80</t>
  </si>
  <si>
    <t>6623.P3TWW.621</t>
  </si>
  <si>
    <t>TOSHIBA TY-SP3TW(W)(全新品)</t>
  </si>
  <si>
    <t>藍芽喇叭/雙聲道</t>
  </si>
  <si>
    <t>195X84X57</t>
  </si>
  <si>
    <t>6623.P51TW.621</t>
  </si>
  <si>
    <t>TOSHIBA TY-WSP51TW(W)(全新品)</t>
  </si>
  <si>
    <t>72X72X72</t>
  </si>
  <si>
    <t>6623.P51KT.621</t>
  </si>
  <si>
    <t>TOSHIBA TY-WSP51KTTW(W)(全新品)</t>
  </si>
  <si>
    <t>6623.P53TW.621</t>
  </si>
  <si>
    <t>TOSHIBA TY-WSP53TW(W)(全新品)</t>
  </si>
  <si>
    <t>6623.P53KT.621</t>
  </si>
  <si>
    <t>TOSHIBA TY-WSP53KTTW(W)(全新品)</t>
  </si>
  <si>
    <t>產品別</t>
  </si>
  <si>
    <t>展碁料號</t>
  </si>
  <si>
    <t>總量</t>
  </si>
  <si>
    <t>借貨量</t>
  </si>
  <si>
    <t>建議售價</t>
  </si>
  <si>
    <t>售價(刷卡價)</t>
  </si>
  <si>
    <t>售價(現金價)</t>
  </si>
  <si>
    <t>規格一(吋)</t>
  </si>
  <si>
    <t>規格二(功能)</t>
  </si>
  <si>
    <t>規格三(功能)</t>
  </si>
  <si>
    <t>保固</t>
  </si>
  <si>
    <t>行車紀錄器</t>
  </si>
  <si>
    <t>2.7/Full HD</t>
  </si>
  <si>
    <t>130度/1200萬畫數</t>
  </si>
  <si>
    <t>移動偵測</t>
  </si>
  <si>
    <t>一年</t>
  </si>
  <si>
    <t>行車紀錄器</t>
  </si>
  <si>
    <t>2/Full HD</t>
  </si>
  <si>
    <t>10度/1200萬畫數</t>
  </si>
  <si>
    <t>移動偵測</t>
  </si>
  <si>
    <t>GPS</t>
  </si>
  <si>
    <t>5/480X272</t>
  </si>
  <si>
    <t>4GB/導航王K3HD</t>
  </si>
  <si>
    <t>支援藍芽免持</t>
  </si>
  <si>
    <t>GPS+行車紀錄器</t>
  </si>
  <si>
    <t>5/800X480</t>
  </si>
  <si>
    <t>3D MIRROR導航機</t>
  </si>
  <si>
    <t>5/800X480(電容式)</t>
  </si>
  <si>
    <t>8GB/導航王K4HD</t>
  </si>
  <si>
    <t>胎壓偵測器</t>
  </si>
  <si>
    <t>胎外式氣嘴安裝 , 即時胎壓/胎溫監控 , 免安裝主機 , 感應器防水防塵 , 防盜防拆 , 可選擇BAR/PSI , 感應器可更換電池 , 可自行設定胎壓/胎溫 , 支援 ios / Android手機及平板 , 支援5顆輪胎</t>
  </si>
  <si>
    <t>2561.20000.658</t>
  </si>
  <si>
    <t>TPMS 200</t>
  </si>
  <si>
    <t>胎外式氣嘴安裝 , 即時胎壓/胎溫監控 , 主機內建電池(自動感應式太陽能充電) , 感應器防水防塵 , 防盜防拆 , 可選擇BAR/PSI , 感應器可更換電池 , 可自行設定胎壓/胎溫 , 支援3.5噸卡車 7顆輪胎</t>
  </si>
  <si>
    <t>4916.60LB7.520</t>
  </si>
  <si>
    <t>4933.1410R.520</t>
  </si>
  <si>
    <t>22MP47HQ-P.ATT福利</t>
  </si>
  <si>
    <t>22MP57D-P.ATT福利</t>
  </si>
  <si>
    <t>22MP57HQ-P.ATT福利</t>
  </si>
  <si>
    <t>23MP67HQ-P.ATT福利</t>
  </si>
  <si>
    <t>533X205X406</t>
  </si>
  <si>
    <t>27MP37VQ-B.ATT福利</t>
  </si>
  <si>
    <t>641X212X488</t>
  </si>
  <si>
    <t>32"-21:9</t>
  </si>
  <si>
    <t>730.6X206.1X493.4</t>
  </si>
  <si>
    <t>LG 55UB850T(全新品)</t>
  </si>
  <si>
    <t>6725.55UB8.520</t>
  </si>
  <si>
    <t>6723.32LB5.520</t>
  </si>
  <si>
    <t>LG 32LB5800(全新品)</t>
  </si>
  <si>
    <t>6725.55UB9.520</t>
  </si>
  <si>
    <t>6724.49UF8.520</t>
  </si>
  <si>
    <t>LG 55UB950T(全新品)</t>
  </si>
  <si>
    <t>6724.49UB7.520</t>
  </si>
  <si>
    <t>LG 49UB700T(全新品)</t>
  </si>
  <si>
    <t>ULTRA HD +智慧型(webOS)</t>
  </si>
  <si>
    <t>LG 55LA965T(全新品)</t>
  </si>
  <si>
    <t>6725.55LA5.520</t>
  </si>
  <si>
    <t>6911.L305W.520</t>
  </si>
  <si>
    <t>6921.135VG.520</t>
  </si>
  <si>
    <t>6911.562GP.520</t>
  </si>
  <si>
    <t>414(112+302)</t>
  </si>
  <si>
    <t>75.7X177.7X70.7</t>
  </si>
  <si>
    <t>正常保固</t>
  </si>
  <si>
    <t>LG WT-D135VG(全新品)</t>
  </si>
  <si>
    <t>GN-M562GP(全新品)</t>
  </si>
  <si>
    <t>LG WD-S17NBW(全新品)</t>
  </si>
  <si>
    <t>6911.560SV.520</t>
  </si>
  <si>
    <t>GN-B560SV(全新品)</t>
  </si>
  <si>
    <t>GN-B490SV(全新品)</t>
  </si>
  <si>
    <t>6911.490SV.520</t>
  </si>
  <si>
    <t>GN-L305W(全新品)</t>
  </si>
  <si>
    <t>1093X684X248</t>
  </si>
  <si>
    <t>LG 49UF850T(全新品)</t>
  </si>
  <si>
    <t>1095X699X260.6</t>
  </si>
  <si>
    <r>
      <t>2016_01_08 福利品</t>
    </r>
    <r>
      <rPr>
        <sz val="24"/>
        <color indexed="10"/>
        <rFont val="新細明體"/>
        <family val="1"/>
      </rPr>
      <t>"節能補助"第二波家電</t>
    </r>
    <r>
      <rPr>
        <sz val="24"/>
        <color indexed="8"/>
        <rFont val="新細明體"/>
        <family val="1"/>
      </rPr>
      <t>特賣會</t>
    </r>
    <r>
      <rPr>
        <sz val="24"/>
        <color indexed="8"/>
        <rFont val="新細明體"/>
        <family val="1"/>
      </rPr>
      <t>-來店加碼好禮</t>
    </r>
  </si>
  <si>
    <t>福利品"節能補助"第二波家電特賣會-成交禮</t>
  </si>
  <si>
    <t>福利品"節能補助"第二波家電特賣會-加碼好禮</t>
  </si>
  <si>
    <t>福利品"節能補助"第二波-成交禮(一)</t>
  </si>
  <si>
    <t>福利品"節能補助"第二波-成交禮(二)</t>
  </si>
  <si>
    <t>福利品"節能補助"第二波-來店禮(三)</t>
  </si>
  <si>
    <t>福利品"節能補助"第二波-成交禮(四)</t>
  </si>
  <si>
    <t>福利品"節能補助"第二波-成交禮(五)</t>
  </si>
  <si>
    <t>福利品"節能補助"第二波-成交禮(六)</t>
  </si>
  <si>
    <t>印花盤</t>
  </si>
  <si>
    <t>TOSHIBA 9L電烤箱</t>
  </si>
  <si>
    <t>Whirlpool TMB09葉片電暖器</t>
  </si>
  <si>
    <t>4931.160MG.520</t>
  </si>
  <si>
    <t>LG WT-D160MG福利</t>
  </si>
  <si>
    <t>掃地機</t>
  </si>
  <si>
    <t>VR64701LVM 福利品</t>
  </si>
  <si>
    <t>VR64702LVM 福利品</t>
  </si>
  <si>
    <t>4941.64701.520</t>
  </si>
  <si>
    <t>4941.64702.520</t>
  </si>
  <si>
    <t>6個月</t>
  </si>
  <si>
    <t>4042.00007.617</t>
  </si>
  <si>
    <t>丹露多功能快煮鍋</t>
  </si>
  <si>
    <t>4965.23MP7.520</t>
  </si>
  <si>
    <t>4965.24MP6.520</t>
  </si>
  <si>
    <t>4965.24MPQ.520</t>
  </si>
  <si>
    <t>4966.27MPQ.520</t>
  </si>
  <si>
    <t>4966.27MP3.520</t>
  </si>
  <si>
    <r>
      <t>2016_01_08 福利品</t>
    </r>
    <r>
      <rPr>
        <sz val="20"/>
        <color indexed="10"/>
        <rFont val="微軟正黑體"/>
        <family val="2"/>
      </rPr>
      <t>"節能補助"第二波</t>
    </r>
    <r>
      <rPr>
        <sz val="20"/>
        <color indexed="56"/>
        <rFont val="微軟正黑體"/>
        <family val="2"/>
      </rPr>
      <t>家電特賣會</t>
    </r>
    <r>
      <rPr>
        <sz val="20"/>
        <color indexed="56"/>
        <rFont val="微軟正黑體"/>
        <family val="2"/>
      </rPr>
      <t>-(全新品)</t>
    </r>
  </si>
  <si>
    <t>330(87+243)</t>
  </si>
  <si>
    <t>600X1715X717</t>
  </si>
  <si>
    <t>TOSHIBA TY-CRS11TW-S(福利品)</t>
  </si>
  <si>
    <t>TOSHIBA TY-SP1KTTW(W)(福利品)</t>
  </si>
  <si>
    <t>美泰克 MGM10(福利品)</t>
  </si>
  <si>
    <t>10片/3~10坪/1500W</t>
  </si>
  <si>
    <t>機械式/Auto Sense自動節能溫控</t>
  </si>
  <si>
    <t>280X640X505</t>
  </si>
  <si>
    <t>LG 84UB980T福利</t>
  </si>
  <si>
    <t>2024X1172X342</t>
  </si>
  <si>
    <t>GN-B490SV福利</t>
  </si>
  <si>
    <t>GN-B560SV福利</t>
  </si>
  <si>
    <t>4922.DP78N.520</t>
  </si>
  <si>
    <t>GR-DP78N福利</t>
  </si>
  <si>
    <t>91.2X178.5X898</t>
  </si>
  <si>
    <t>4922.DB78N.520</t>
  </si>
  <si>
    <t>GR-DB78N福利</t>
  </si>
  <si>
    <t>825(306+519)</t>
  </si>
  <si>
    <t>BP430福利</t>
  </si>
  <si>
    <t>BP620福利</t>
  </si>
  <si>
    <t>BP630福利</t>
  </si>
  <si>
    <t>TOSHIBA GR-T370TBZ(福利品)</t>
  </si>
  <si>
    <t>Whirlpool WMT193DG(福利品)</t>
  </si>
  <si>
    <t>TOSHIBA RAD-CP80T(福利品)</t>
  </si>
  <si>
    <t>LG 32LB561B(拆封機)</t>
  </si>
  <si>
    <t>LG 42LB5610(拆封機)</t>
  </si>
  <si>
    <t>LG 42LB5800(拆封機)</t>
  </si>
  <si>
    <t>BENQ 43AH6500(拆封機)</t>
  </si>
  <si>
    <t>968X618X263</t>
  </si>
  <si>
    <t>LG 43LF6350(拆封機)</t>
  </si>
  <si>
    <t>973X625X193</t>
  </si>
  <si>
    <t>971X624X198</t>
  </si>
  <si>
    <t>LG 47LN5700(拆封機)</t>
  </si>
  <si>
    <t>LG 55LM6200(拆封機)</t>
  </si>
  <si>
    <t>LG 60LN5700(拆封機)</t>
  </si>
  <si>
    <t>LG 49LF6350(拆封機)</t>
  </si>
  <si>
    <t>LED(webOS)</t>
  </si>
  <si>
    <t>Smart(webOS)</t>
  </si>
  <si>
    <t>1106X697X220</t>
  </si>
  <si>
    <t>LG 49UB820T(拆封機)</t>
  </si>
  <si>
    <t>LG 42UB820T(拆封機)</t>
  </si>
  <si>
    <t>LG 49UB700T(拆封機)</t>
  </si>
  <si>
    <t>LG 49UF675T(拆封機)</t>
  </si>
  <si>
    <t>1104X708X231</t>
  </si>
  <si>
    <t>LG 55UB850T(拆封機)</t>
  </si>
  <si>
    <t>LG 55UF680T(拆封機)</t>
  </si>
  <si>
    <t>1240X778X237</t>
  </si>
  <si>
    <t>TOSHIBA GR-TG41TDZ(拆封機)</t>
  </si>
  <si>
    <t>TOSHIBA GR-TG46TDZ(拆封機)</t>
  </si>
  <si>
    <t>TOSHIBA GR-R58FTDZ(拆封機)</t>
  </si>
  <si>
    <t>TOSHIBA GR-WG58TDZ(拆封機)</t>
  </si>
  <si>
    <t>LG WT-SD173HVG(拆封機)</t>
  </si>
  <si>
    <t>Whirlpool AKM2064ES微波爐</t>
  </si>
  <si>
    <t>MaytagMMH201電模式電暖器</t>
  </si>
  <si>
    <t>特賣期間消費累計費滿10,001~30,000元</t>
  </si>
  <si>
    <t>特賣期間消費累消費滿30,001~60,000元</t>
  </si>
  <si>
    <t>特賣期間消費累消費滿60,001~90,000元</t>
  </si>
  <si>
    <t>特賣期間消費累消費滿90,001~120,000元</t>
  </si>
  <si>
    <t>特賣期間消費累消費滿120,001~150,000元</t>
  </si>
  <si>
    <t>特賣期間消費累消費滿150,001元以上</t>
  </si>
  <si>
    <t>LG 60LN5700(全新品)</t>
  </si>
  <si>
    <t>CHIMEI DF-14A0ST(全新品)</t>
  </si>
  <si>
    <t>DC扇</t>
  </si>
  <si>
    <t>CHIMEI EV-26A0BK(全新品)</t>
  </si>
  <si>
    <t>6835.12A0T.518</t>
  </si>
  <si>
    <t>6834.1150G.621</t>
  </si>
  <si>
    <t>6831.18NMF.621</t>
  </si>
  <si>
    <t>TOSHIBA RC-18NMFGN(全新品)</t>
  </si>
  <si>
    <t>TOSHIBA RC-10NMFGN(全新品)</t>
  </si>
  <si>
    <t>TOSHIBA RC-5MSGN(全新品)</t>
  </si>
  <si>
    <t>TOSHIBA RAD-CP100T(全新品)</t>
  </si>
  <si>
    <t>bubble Soda Daisy BS-885R氣泡水機(第二代)</t>
  </si>
  <si>
    <t>bubble Soda BS-181(綠)氣泡水機(第一代)</t>
  </si>
  <si>
    <t>6837.B881B.681</t>
  </si>
  <si>
    <t>bubble Soda Daisy BS-885B氣泡水機(第二代)</t>
  </si>
  <si>
    <t>245X190X422</t>
  </si>
  <si>
    <t>氣瓶產地:台灣,淨重:1.27Kg</t>
  </si>
  <si>
    <t>增強消化/吸收代謝功能</t>
  </si>
  <si>
    <t>6837.B885B.681</t>
  </si>
  <si>
    <t>6837.B885R.681</t>
  </si>
  <si>
    <t>6837.B881R.681</t>
  </si>
  <si>
    <t>327X155X456</t>
  </si>
  <si>
    <t>bubble Soda EDGE BS-881B氣泡水機(第二代)</t>
  </si>
  <si>
    <t>bubble Soda EDGE BS-881R氣泡水機(第二代)</t>
  </si>
  <si>
    <t>捷克知名設計師Petr Novague設計</t>
  </si>
  <si>
    <t>氣瓶產地:台灣,淨重:1.64Kg</t>
  </si>
  <si>
    <t>圓滑流線,超現代金屬設計</t>
  </si>
  <si>
    <t>Whirlpool ADT401GUSB(福利品)</t>
  </si>
  <si>
    <t>日除濕力6L/1級</t>
  </si>
  <si>
    <t>日除濕力6L/1級</t>
  </si>
  <si>
    <t>日除濕力8L/1級</t>
  </si>
  <si>
    <t>CHIMEI RHM-C0600T(福利品)</t>
  </si>
  <si>
    <t>CHIMEI DF-14B0ST(福利品)</t>
  </si>
  <si>
    <t>CHIMEI DF-14D0ST(福利品)</t>
  </si>
  <si>
    <t>6830.BS888.681</t>
  </si>
  <si>
    <t>二氧化碳氣瓶</t>
  </si>
  <si>
    <t>bubble Soda BS-181(橘)氣泡水機(第一代)</t>
  </si>
  <si>
    <t>bubble Soda台灣製造60L食用級二氧化碳氣瓶</t>
  </si>
  <si>
    <t>氣瓶產地:台灣</t>
  </si>
  <si>
    <t>425g</t>
  </si>
  <si>
    <t>全球安全認證</t>
  </si>
  <si>
    <t>雙效空氣清淨除濕機</t>
  </si>
  <si>
    <t>6821.Z85TW.483</t>
  </si>
  <si>
    <t>3M FD-Z85TW 雙效空氣清淨除濕機(除濕輪)(全新品)</t>
  </si>
  <si>
    <t xml:space="preserve">日除濕力7L/2級 </t>
  </si>
  <si>
    <t>5~10坪/水箱3.6L</t>
  </si>
  <si>
    <t>300*195*500</t>
  </si>
  <si>
    <t>正常保固</t>
  </si>
  <si>
    <t>(選購品)</t>
  </si>
  <si>
    <t>4041.HZ80F.483</t>
  </si>
  <si>
    <t>3M 空氣清淨除濕機專用濾網(RDH-Z80TW/FD-Z85TW共用)</t>
  </si>
  <si>
    <t>有效過濾PM2.5細懸浮微粒達99.9%</t>
  </si>
  <si>
    <t>3M專利HAF超微米靜電濾網</t>
  </si>
  <si>
    <t>242*12*224</t>
  </si>
  <si>
    <t>TOSHIBA AW-E9290LG(福利品)</t>
  </si>
  <si>
    <t>585X990X605</t>
  </si>
  <si>
    <t>555X905X590</t>
  </si>
  <si>
    <t>645X935X620</t>
  </si>
  <si>
    <t>Whirlpool WTW4950XW(福利品)</t>
  </si>
  <si>
    <t>Whirlpool WMT2130G(福利品)</t>
  </si>
  <si>
    <t>Whirlpool WMT2130W(福利品)</t>
  </si>
  <si>
    <t>130L(35+95)</t>
  </si>
  <si>
    <t>549X1091X602</t>
  </si>
  <si>
    <t>LG 47LM6400(拆封機)</t>
  </si>
  <si>
    <t>LG 47LN5400(拆封機)</t>
  </si>
  <si>
    <t>4041.T10AF.483</t>
  </si>
  <si>
    <t>4041.T10AO.483</t>
  </si>
  <si>
    <t>4041.T20AF.483</t>
  </si>
  <si>
    <t>4041.T20AO.483</t>
  </si>
  <si>
    <t>BH6540PW(全新品)</t>
  </si>
  <si>
    <t>5.1聲道無線環繞家庭劇院</t>
  </si>
  <si>
    <t>3D 藍光家庭劇院</t>
  </si>
  <si>
    <t>RMS1000W 超強輸出功率</t>
  </si>
  <si>
    <t>NB3540(全新品)</t>
  </si>
  <si>
    <t>NP8740(全新品)</t>
  </si>
  <si>
    <t>6M-拍擰解揉搓搖 /真善美</t>
  </si>
  <si>
    <t>125X175X115</t>
  </si>
  <si>
    <t>NP8540(全新品)</t>
  </si>
  <si>
    <t>無線多件式 Music Flow H5</t>
  </si>
  <si>
    <t>340X207X88</t>
  </si>
  <si>
    <t xml:space="preserve">2.1H智慧 Hi-Fi 音頻                      </t>
  </si>
  <si>
    <t>無線多件式 Music Flow H3</t>
  </si>
  <si>
    <t>無線多件式 Music Flow H7</t>
  </si>
  <si>
    <t>370X232X110</t>
  </si>
  <si>
    <t xml:space="preserve">1ch智慧 Hi-Fi 音頻                      </t>
  </si>
  <si>
    <t>6725.55GW6.318</t>
  </si>
  <si>
    <t>55/120Hz</t>
  </si>
  <si>
    <t>65/120Hz</t>
  </si>
  <si>
    <t>1237X771X263</t>
  </si>
  <si>
    <t>BENQ 55GW6600(全新品)</t>
  </si>
  <si>
    <t>LSU1013VHP(室外機)</t>
  </si>
  <si>
    <t>LSN1013VHP(室內機)</t>
  </si>
  <si>
    <t>福利品</t>
  </si>
  <si>
    <t>LG WT-D165WG福利</t>
  </si>
  <si>
    <r>
      <t>32MB25VQ-B.ATT</t>
    </r>
    <r>
      <rPr>
        <sz val="12"/>
        <color indexed="56"/>
        <rFont val="細明體"/>
        <family val="3"/>
      </rPr>
      <t>福利</t>
    </r>
  </si>
  <si>
    <r>
      <t>待機100小時、</t>
    </r>
    <r>
      <rPr>
        <sz val="10.8"/>
        <color indexed="56"/>
        <rFont val="微軟正黑體"/>
        <family val="2"/>
      </rPr>
      <t>播放10小時</t>
    </r>
  </si>
  <si>
    <r>
      <t>待機100小時、</t>
    </r>
    <r>
      <rPr>
        <sz val="10.8"/>
        <color indexed="56"/>
        <rFont val="微軟正黑體"/>
        <family val="2"/>
      </rPr>
      <t>播放10小時</t>
    </r>
  </si>
  <si>
    <r>
      <t>風速:低</t>
    </r>
    <r>
      <rPr>
        <sz val="12"/>
        <color indexed="56"/>
        <rFont val="新細明體"/>
        <family val="1"/>
      </rPr>
      <t>、中、高</t>
    </r>
    <r>
      <rPr>
        <sz val="12"/>
        <color indexed="56"/>
        <rFont val="微軟正黑體"/>
        <family val="2"/>
      </rPr>
      <t>/超廣角風擺</t>
    </r>
  </si>
  <si>
    <t>電視 Model</t>
  </si>
  <si>
    <t>洗衣機 Model</t>
  </si>
  <si>
    <t>冰箱 Model</t>
  </si>
  <si>
    <t xml:space="preserve"> 影音 Model</t>
  </si>
  <si>
    <t xml:space="preserve"> 智慧掃地機 Model</t>
  </si>
  <si>
    <t>電視 Model</t>
  </si>
  <si>
    <t xml:space="preserve"> 冰箱 Model</t>
  </si>
  <si>
    <t xml:space="preserve"> 乾衣機 Model</t>
  </si>
  <si>
    <t xml:space="preserve"> 標籤機 Model</t>
  </si>
  <si>
    <t xml:space="preserve"> 手提音響/小家電 Model</t>
  </si>
  <si>
    <r>
      <t>待機100小時、</t>
    </r>
    <r>
      <rPr>
        <sz val="10.8"/>
        <color indexed="56"/>
        <rFont val="微軟正黑體"/>
        <family val="2"/>
      </rPr>
      <t>播放10小時</t>
    </r>
  </si>
  <si>
    <t>衛星導航 Model</t>
  </si>
  <si>
    <t>小家電 Model</t>
  </si>
  <si>
    <r>
      <t>2016_01_08 福利品</t>
    </r>
    <r>
      <rPr>
        <sz val="20"/>
        <color indexed="10"/>
        <rFont val="微軟正黑體"/>
        <family val="2"/>
      </rPr>
      <t>"節能補助"第二波</t>
    </r>
    <r>
      <rPr>
        <sz val="20"/>
        <color indexed="56"/>
        <rFont val="微軟正黑體"/>
        <family val="2"/>
      </rPr>
      <t>家電特賣會-(LG福利品)</t>
    </r>
  </si>
  <si>
    <r>
      <t>2016_01_08 福利品</t>
    </r>
    <r>
      <rPr>
        <sz val="18"/>
        <color indexed="10"/>
        <rFont val="微軟正黑體"/>
        <family val="2"/>
      </rPr>
      <t>"節能補助"第二波</t>
    </r>
    <r>
      <rPr>
        <sz val="18"/>
        <color indexed="56"/>
        <rFont val="微軟正黑體"/>
        <family val="2"/>
      </rPr>
      <t>家電特賣會-(TOSHIBA/Whirlpool/MAYTAG福利品)</t>
    </r>
  </si>
  <si>
    <r>
      <t>2016_01_08 福利品</t>
    </r>
    <r>
      <rPr>
        <sz val="16"/>
        <color indexed="10"/>
        <rFont val="微軟正黑體"/>
        <family val="2"/>
      </rPr>
      <t>"節能補助"第二波</t>
    </r>
    <r>
      <rPr>
        <sz val="16"/>
        <color indexed="56"/>
        <rFont val="微軟正黑體"/>
        <family val="2"/>
      </rPr>
      <t>家電特賣會-(Whirlpool空調)</t>
    </r>
  </si>
  <si>
    <r>
      <t>2016_01_08 福利品</t>
    </r>
    <r>
      <rPr>
        <sz val="16"/>
        <color indexed="10"/>
        <rFont val="微軟正黑體"/>
        <family val="2"/>
      </rPr>
      <t>"節能補助"第二波</t>
    </r>
    <r>
      <rPr>
        <sz val="16"/>
        <color indexed="56"/>
        <rFont val="微軟正黑體"/>
        <family val="2"/>
      </rPr>
      <t>家電特賣會-(LG空調福利品)</t>
    </r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</si>
</sst>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#,##0_ "/>
    <numFmt numFmtId="178" formatCode="&quot;$&quot;#,##0"/>
    <numFmt numFmtId="179" formatCode="#,##0.0_);[Red]\(#,##0.0\)"/>
    <numFmt numFmtId="180" formatCode="m/d;@"/>
    <numFmt numFmtId="181" formatCode="m&quot;月&quot;d&quot;日&quot;"/>
    <numFmt numFmtId="182" formatCode="0.00_);[Red]\(0.00\)"/>
    <numFmt numFmtId="183" formatCode="mmm\-yyyy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;[Red]\-#,##0\ "/>
  </numFmts>
  <fonts count="98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sz val="18"/>
      <name val="微軟正黑體"/>
      <family val="2"/>
    </font>
    <font>
      <sz val="18"/>
      <color indexed="10"/>
      <name val="微軟正黑體"/>
      <family val="2"/>
    </font>
    <font>
      <sz val="24"/>
      <color indexed="8"/>
      <name val="新細明體"/>
      <family val="1"/>
    </font>
    <font>
      <sz val="9"/>
      <name val="微軟正黑體"/>
      <family val="2"/>
    </font>
    <font>
      <sz val="20"/>
      <color indexed="56"/>
      <name val="微軟正黑體"/>
      <family val="2"/>
    </font>
    <font>
      <sz val="24"/>
      <color indexed="10"/>
      <name val="新細明體"/>
      <family val="1"/>
    </font>
    <font>
      <sz val="20"/>
      <color indexed="10"/>
      <name val="微軟正黑體"/>
      <family val="2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微軟正黑體"/>
      <family val="2"/>
    </font>
    <font>
      <sz val="12"/>
      <color indexed="56"/>
      <name val="微軟正黑體"/>
      <family val="2"/>
    </font>
    <font>
      <sz val="12"/>
      <color indexed="10"/>
      <name val="微軟正黑體"/>
      <family val="2"/>
    </font>
    <font>
      <sz val="14"/>
      <color indexed="36"/>
      <name val="微軟正黑體"/>
      <family val="2"/>
    </font>
    <font>
      <sz val="12"/>
      <color indexed="56"/>
      <name val="新細明體"/>
      <family val="1"/>
    </font>
    <font>
      <b/>
      <sz val="16"/>
      <color indexed="36"/>
      <name val="標楷體"/>
      <family val="4"/>
    </font>
    <font>
      <sz val="11"/>
      <color indexed="56"/>
      <name val="微軟正黑體"/>
      <family val="2"/>
    </font>
    <font>
      <sz val="12"/>
      <color indexed="56"/>
      <name val="Arial Unicode MS"/>
      <family val="2"/>
    </font>
    <font>
      <i/>
      <sz val="12"/>
      <color indexed="56"/>
      <name val="微軟正黑體"/>
      <family val="2"/>
    </font>
    <font>
      <b/>
      <sz val="12"/>
      <color indexed="56"/>
      <name val="微軟正黑體"/>
      <family val="2"/>
    </font>
    <font>
      <i/>
      <sz val="10"/>
      <color indexed="56"/>
      <name val="微軟正黑體"/>
      <family val="2"/>
    </font>
    <font>
      <i/>
      <sz val="12"/>
      <color indexed="10"/>
      <name val="微軟正黑體"/>
      <family val="2"/>
    </font>
    <font>
      <i/>
      <sz val="12"/>
      <color indexed="56"/>
      <name val="Arial Unicode MS"/>
      <family val="2"/>
    </font>
    <font>
      <i/>
      <sz val="10"/>
      <color indexed="10"/>
      <name val="微軟正黑體"/>
      <family val="2"/>
    </font>
    <font>
      <i/>
      <sz val="12"/>
      <color indexed="56"/>
      <name val="新細明體"/>
      <family val="1"/>
    </font>
    <font>
      <sz val="12"/>
      <color indexed="56"/>
      <name val="Arial"/>
      <family val="2"/>
    </font>
    <font>
      <b/>
      <sz val="12"/>
      <color indexed="10"/>
      <name val="微軟正黑體"/>
      <family val="2"/>
    </font>
    <font>
      <sz val="12"/>
      <color indexed="60"/>
      <name val="微軟正黑體"/>
      <family val="2"/>
    </font>
    <font>
      <i/>
      <sz val="12"/>
      <color indexed="60"/>
      <name val="微軟正黑體"/>
      <family val="2"/>
    </font>
    <font>
      <b/>
      <sz val="14"/>
      <color indexed="10"/>
      <name val="標楷體"/>
      <family val="4"/>
    </font>
    <font>
      <sz val="12"/>
      <color indexed="10"/>
      <name val="Arial Unicode MS"/>
      <family val="2"/>
    </font>
    <font>
      <sz val="12"/>
      <color indexed="56"/>
      <name val="細明體"/>
      <family val="3"/>
    </font>
    <font>
      <sz val="10.8"/>
      <color indexed="56"/>
      <name val="微軟正黑體"/>
      <family val="2"/>
    </font>
    <font>
      <sz val="18"/>
      <color indexed="56"/>
      <name val="微軟正黑體"/>
      <family val="2"/>
    </font>
    <font>
      <sz val="16"/>
      <color indexed="56"/>
      <name val="微軟正黑體"/>
      <family val="2"/>
    </font>
    <font>
      <sz val="16"/>
      <color indexed="10"/>
      <name val="微軟正黑體"/>
      <family val="2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微軟正黑體"/>
      <family val="2"/>
    </font>
    <font>
      <sz val="12"/>
      <color rgb="FF002060"/>
      <name val="微軟正黑體"/>
      <family val="2"/>
    </font>
    <font>
      <sz val="12"/>
      <color rgb="FFFF0000"/>
      <name val="微軟正黑體"/>
      <family val="2"/>
    </font>
    <font>
      <sz val="14"/>
      <color rgb="FF7030A0"/>
      <name val="微軟正黑體"/>
      <family val="2"/>
    </font>
    <font>
      <sz val="12"/>
      <color rgb="FF002060"/>
      <name val="Calibri"/>
      <family val="1"/>
    </font>
    <font>
      <b/>
      <sz val="16"/>
      <color rgb="FF7030A0"/>
      <name val="標楷體"/>
      <family val="4"/>
    </font>
    <font>
      <sz val="11"/>
      <color rgb="FF002060"/>
      <name val="微軟正黑體"/>
      <family val="2"/>
    </font>
    <font>
      <sz val="12"/>
      <color rgb="FF002060"/>
      <name val="Arial Unicode MS"/>
      <family val="2"/>
    </font>
    <font>
      <b/>
      <sz val="12"/>
      <color rgb="FF002060"/>
      <name val="微軟正黑體"/>
      <family val="2"/>
    </font>
    <font>
      <i/>
      <sz val="12"/>
      <color rgb="FF002060"/>
      <name val="微軟正黑體"/>
      <family val="2"/>
    </font>
    <font>
      <i/>
      <sz val="10"/>
      <color rgb="FF002060"/>
      <name val="微軟正黑體"/>
      <family val="2"/>
    </font>
    <font>
      <i/>
      <sz val="12"/>
      <color rgb="FFFF0000"/>
      <name val="微軟正黑體"/>
      <family val="2"/>
    </font>
    <font>
      <i/>
      <sz val="12"/>
      <color rgb="FF002060"/>
      <name val="Arial Unicode MS"/>
      <family val="2"/>
    </font>
    <font>
      <i/>
      <sz val="10"/>
      <color rgb="FFFF0000"/>
      <name val="微軟正黑體"/>
      <family val="2"/>
    </font>
    <font>
      <i/>
      <sz val="12"/>
      <color rgb="FF002060"/>
      <name val="Calibri"/>
      <family val="1"/>
    </font>
    <font>
      <sz val="12"/>
      <color rgb="FF002060"/>
      <name val="Arial"/>
      <family val="2"/>
    </font>
    <font>
      <sz val="12"/>
      <color rgb="FFC00000"/>
      <name val="微軟正黑體"/>
      <family val="2"/>
    </font>
    <font>
      <i/>
      <sz val="12"/>
      <color rgb="FFC00000"/>
      <name val="微軟正黑體"/>
      <family val="2"/>
    </font>
    <font>
      <b/>
      <sz val="14"/>
      <color rgb="FFFF0000"/>
      <name val="標楷體"/>
      <family val="4"/>
    </font>
    <font>
      <sz val="24"/>
      <color theme="1"/>
      <name val="Calibri"/>
      <family val="1"/>
    </font>
    <font>
      <sz val="20"/>
      <color rgb="FF002060"/>
      <name val="微軟正黑體"/>
      <family val="2"/>
    </font>
    <font>
      <b/>
      <sz val="12"/>
      <color rgb="FFFF0000"/>
      <name val="微軟正黑體"/>
      <family val="2"/>
    </font>
    <font>
      <sz val="12"/>
      <color rgb="FFFF0000"/>
      <name val="Arial Unicode MS"/>
      <family val="2"/>
    </font>
    <font>
      <sz val="18"/>
      <color rgb="FF002060"/>
      <name val="微軟正黑體"/>
      <family val="2"/>
    </font>
    <font>
      <sz val="16"/>
      <color rgb="FF002060"/>
      <name val="微軟正黑體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hair"/>
      <bottom style="medium"/>
    </border>
    <border>
      <left style="medium"/>
      <right style="hair"/>
      <top style="hair"/>
      <bottom style="medium"/>
    </border>
    <border>
      <left style="medium"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/>
      <bottom style="hair"/>
    </border>
    <border>
      <left style="hair"/>
      <right/>
      <top style="medium"/>
      <bottom/>
    </border>
    <border>
      <left/>
      <right style="medium"/>
      <top style="medium"/>
      <bottom/>
    </border>
    <border>
      <left style="hair"/>
      <right/>
      <top/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hair"/>
      <top style="hair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medium"/>
    </border>
  </borders>
  <cellStyleXfs count="10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9" fillId="21" borderId="0" applyNumberFormat="0" applyBorder="0" applyAlignment="0" applyProtection="0"/>
    <xf numFmtId="0" fontId="59" fillId="21" borderId="0" applyNumberFormat="0" applyBorder="0" applyAlignment="0" applyProtection="0"/>
    <xf numFmtId="9" fontId="0" fillId="0" borderId="0" applyFont="0" applyFill="0" applyBorder="0" applyAlignment="0" applyProtection="0"/>
    <xf numFmtId="0" fontId="60" fillId="22" borderId="2" applyNumberFormat="0" applyAlignment="0" applyProtection="0"/>
    <xf numFmtId="0" fontId="6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1" fillId="0" borderId="3" applyNumberFormat="0" applyFill="0" applyAlignment="0" applyProtection="0"/>
    <xf numFmtId="0" fontId="0" fillId="23" borderId="4" applyNumberFormat="0" applyFont="0" applyAlignment="0" applyProtection="0"/>
    <xf numFmtId="0" fontId="0" fillId="23" borderId="4" applyNumberFormat="0" applyFon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8" fillId="30" borderId="2" applyNumberFormat="0" applyAlignment="0" applyProtection="0"/>
    <xf numFmtId="0" fontId="68" fillId="30" borderId="2" applyNumberFormat="0" applyAlignment="0" applyProtection="0"/>
    <xf numFmtId="0" fontId="69" fillId="22" borderId="8" applyNumberFormat="0" applyAlignment="0" applyProtection="0"/>
    <xf numFmtId="0" fontId="69" fillId="22" borderId="8" applyNumberFormat="0" applyAlignment="0" applyProtection="0"/>
    <xf numFmtId="0" fontId="70" fillId="31" borderId="9" applyNumberFormat="0" applyAlignment="0" applyProtection="0"/>
    <xf numFmtId="0" fontId="70" fillId="31" borderId="9" applyNumberFormat="0" applyAlignment="0" applyProtection="0"/>
    <xf numFmtId="0" fontId="71" fillId="32" borderId="0" applyNumberFormat="0" applyBorder="0" applyAlignment="0" applyProtection="0"/>
    <xf numFmtId="0" fontId="71" fillId="32" borderId="0" applyNumberFormat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</cellStyleXfs>
  <cellXfs count="241">
    <xf numFmtId="0" fontId="0" fillId="0" borderId="0" xfId="0" applyFont="1" applyAlignment="1">
      <alignment vertical="center"/>
    </xf>
    <xf numFmtId="0" fontId="73" fillId="0" borderId="0" xfId="0" applyFont="1" applyAlignment="1">
      <alignment vertical="center"/>
    </xf>
    <xf numFmtId="0" fontId="73" fillId="33" borderId="0" xfId="0" applyFont="1" applyFill="1" applyAlignment="1">
      <alignment vertical="center"/>
    </xf>
    <xf numFmtId="0" fontId="73" fillId="0" borderId="0" xfId="0" applyFont="1" applyAlignment="1">
      <alignment horizontal="center" vertical="center"/>
    </xf>
    <xf numFmtId="176" fontId="73" fillId="0" borderId="0" xfId="0" applyNumberFormat="1" applyFont="1" applyAlignment="1">
      <alignment horizontal="center" vertical="center"/>
    </xf>
    <xf numFmtId="0" fontId="74" fillId="33" borderId="0" xfId="0" applyFont="1" applyFill="1" applyAlignment="1">
      <alignment vertical="center"/>
    </xf>
    <xf numFmtId="0" fontId="74" fillId="0" borderId="0" xfId="0" applyFont="1" applyAlignment="1">
      <alignment vertical="center"/>
    </xf>
    <xf numFmtId="0" fontId="75" fillId="33" borderId="0" xfId="0" applyFont="1" applyFill="1" applyAlignment="1">
      <alignment vertical="center"/>
    </xf>
    <xf numFmtId="0" fontId="72" fillId="0" borderId="0" xfId="0" applyFont="1" applyAlignment="1">
      <alignment vertical="center"/>
    </xf>
    <xf numFmtId="6" fontId="76" fillId="0" borderId="10" xfId="0" applyNumberFormat="1" applyFont="1" applyBorder="1" applyAlignment="1">
      <alignment horizontal="center"/>
    </xf>
    <xf numFmtId="6" fontId="76" fillId="0" borderId="11" xfId="0" applyNumberFormat="1" applyFont="1" applyBorder="1" applyAlignment="1">
      <alignment horizontal="center"/>
    </xf>
    <xf numFmtId="0" fontId="77" fillId="0" borderId="0" xfId="0" applyFont="1" applyAlignment="1">
      <alignment vertical="center"/>
    </xf>
    <xf numFmtId="0" fontId="77" fillId="33" borderId="0" xfId="0" applyFont="1" applyFill="1" applyAlignment="1">
      <alignment vertical="center"/>
    </xf>
    <xf numFmtId="0" fontId="78" fillId="34" borderId="12" xfId="0" applyFont="1" applyFill="1" applyBorder="1" applyAlignment="1">
      <alignment horizontal="center"/>
    </xf>
    <xf numFmtId="0" fontId="74" fillId="34" borderId="13" xfId="54" applyFont="1" applyFill="1" applyBorder="1" applyAlignment="1">
      <alignment vertical="center"/>
      <protection/>
    </xf>
    <xf numFmtId="0" fontId="74" fillId="34" borderId="13" xfId="0" applyFont="1" applyFill="1" applyBorder="1" applyAlignment="1">
      <alignment horizontal="center" vertical="center"/>
    </xf>
    <xf numFmtId="0" fontId="74" fillId="33" borderId="13" xfId="0" applyFont="1" applyFill="1" applyBorder="1" applyAlignment="1">
      <alignment horizontal="left" vertical="center"/>
    </xf>
    <xf numFmtId="0" fontId="74" fillId="33" borderId="13" xfId="55" applyNumberFormat="1" applyFont="1" applyFill="1" applyBorder="1" applyAlignment="1">
      <alignment horizontal="left" vertical="center"/>
    </xf>
    <xf numFmtId="0" fontId="74" fillId="33" borderId="13" xfId="0" applyFont="1" applyFill="1" applyBorder="1" applyAlignment="1">
      <alignment horizontal="center" vertical="center"/>
    </xf>
    <xf numFmtId="176" fontId="74" fillId="33" borderId="13" xfId="55" applyNumberFormat="1" applyFont="1" applyFill="1" applyBorder="1" applyAlignment="1">
      <alignment horizontal="center" vertical="center"/>
    </xf>
    <xf numFmtId="0" fontId="74" fillId="33" borderId="13" xfId="64" applyNumberFormat="1" applyFont="1" applyFill="1" applyBorder="1" applyAlignment="1">
      <alignment horizontal="center" vertical="center"/>
    </xf>
    <xf numFmtId="0" fontId="74" fillId="33" borderId="13" xfId="0" applyFont="1" applyFill="1" applyBorder="1" applyAlignment="1">
      <alignment vertical="center"/>
    </xf>
    <xf numFmtId="0" fontId="75" fillId="33" borderId="13" xfId="0" applyFont="1" applyFill="1" applyBorder="1" applyAlignment="1">
      <alignment horizontal="center" vertical="center"/>
    </xf>
    <xf numFmtId="177" fontId="74" fillId="33" borderId="13" xfId="0" applyNumberFormat="1" applyFont="1" applyFill="1" applyBorder="1" applyAlignment="1">
      <alignment horizontal="center" vertical="center"/>
    </xf>
    <xf numFmtId="0" fontId="74" fillId="33" borderId="13" xfId="0" applyNumberFormat="1" applyFont="1" applyFill="1" applyBorder="1" applyAlignment="1">
      <alignment horizontal="center" vertical="center"/>
    </xf>
    <xf numFmtId="176" fontId="74" fillId="33" borderId="13" xfId="0" applyNumberFormat="1" applyFont="1" applyFill="1" applyBorder="1" applyAlignment="1">
      <alignment horizontal="center" vertical="center"/>
    </xf>
    <xf numFmtId="0" fontId="74" fillId="33" borderId="13" xfId="0" applyFont="1" applyFill="1" applyBorder="1" applyAlignment="1">
      <alignment vertical="center"/>
    </xf>
    <xf numFmtId="176" fontId="74" fillId="33" borderId="13" xfId="54" applyNumberFormat="1" applyFont="1" applyFill="1" applyBorder="1" applyAlignment="1">
      <alignment horizontal="center" vertical="center"/>
      <protection/>
    </xf>
    <xf numFmtId="0" fontId="74" fillId="33" borderId="13" xfId="54" applyNumberFormat="1" applyFont="1" applyFill="1" applyBorder="1" applyAlignment="1">
      <alignment horizontal="center" vertical="center"/>
      <protection/>
    </xf>
    <xf numFmtId="176" fontId="75" fillId="33" borderId="13" xfId="0" applyNumberFormat="1" applyFont="1" applyFill="1" applyBorder="1" applyAlignment="1">
      <alignment horizontal="center" vertical="center"/>
    </xf>
    <xf numFmtId="0" fontId="74" fillId="33" borderId="13" xfId="0" applyFont="1" applyFill="1" applyBorder="1" applyAlignment="1">
      <alignment horizontal="left" vertical="top"/>
    </xf>
    <xf numFmtId="177" fontId="74" fillId="33" borderId="13" xfId="64" applyNumberFormat="1" applyFont="1" applyFill="1" applyBorder="1" applyAlignment="1">
      <alignment horizontal="center" vertical="center"/>
    </xf>
    <xf numFmtId="176" fontId="74" fillId="33" borderId="13" xfId="0" applyNumberFormat="1" applyFont="1" applyFill="1" applyBorder="1" applyAlignment="1">
      <alignment horizontal="left" vertical="center"/>
    </xf>
    <xf numFmtId="176" fontId="74" fillId="33" borderId="13" xfId="0" applyNumberFormat="1" applyFont="1" applyFill="1" applyBorder="1" applyAlignment="1">
      <alignment vertical="center"/>
    </xf>
    <xf numFmtId="176" fontId="74" fillId="33" borderId="13" xfId="0" applyNumberFormat="1" applyFont="1" applyFill="1" applyBorder="1" applyAlignment="1">
      <alignment horizontal="center"/>
    </xf>
    <xf numFmtId="0" fontId="74" fillId="33" borderId="13" xfId="0" applyFont="1" applyFill="1" applyBorder="1" applyAlignment="1">
      <alignment horizontal="left"/>
    </xf>
    <xf numFmtId="177" fontId="74" fillId="33" borderId="13" xfId="0" applyNumberFormat="1" applyFont="1" applyFill="1" applyBorder="1" applyAlignment="1">
      <alignment horizontal="center"/>
    </xf>
    <xf numFmtId="0" fontId="74" fillId="33" borderId="13" xfId="0" applyFont="1" applyFill="1" applyBorder="1" applyAlignment="1">
      <alignment horizontal="center" wrapText="1"/>
    </xf>
    <xf numFmtId="176" fontId="74" fillId="33" borderId="13" xfId="64" applyNumberFormat="1" applyFont="1" applyFill="1" applyBorder="1" applyAlignment="1">
      <alignment horizontal="center" vertical="center"/>
    </xf>
    <xf numFmtId="176" fontId="74" fillId="33" borderId="13" xfId="0" applyNumberFormat="1" applyFont="1" applyFill="1" applyBorder="1" applyAlignment="1">
      <alignment vertical="center"/>
    </xf>
    <xf numFmtId="176" fontId="74" fillId="33" borderId="13" xfId="0" applyNumberFormat="1" applyFont="1" applyFill="1" applyBorder="1" applyAlignment="1">
      <alignment horizontal="center" vertical="center" wrapText="1"/>
    </xf>
    <xf numFmtId="0" fontId="74" fillId="33" borderId="13" xfId="54" applyFont="1" applyFill="1" applyBorder="1" applyAlignment="1">
      <alignment horizontal="left" vertical="center"/>
      <protection/>
    </xf>
    <xf numFmtId="0" fontId="74" fillId="33" borderId="13" xfId="0" applyFont="1" applyFill="1" applyBorder="1" applyAlignment="1">
      <alignment horizontal="center"/>
    </xf>
    <xf numFmtId="49" fontId="74" fillId="33" borderId="13" xfId="0" applyNumberFormat="1" applyFont="1" applyFill="1" applyBorder="1" applyAlignment="1">
      <alignment horizontal="center"/>
    </xf>
    <xf numFmtId="0" fontId="74" fillId="33" borderId="13" xfId="0" applyFont="1" applyFill="1" applyBorder="1" applyAlignment="1">
      <alignment horizontal="center" vertical="top"/>
    </xf>
    <xf numFmtId="0" fontId="75" fillId="33" borderId="13" xfId="0" applyFont="1" applyFill="1" applyBorder="1" applyAlignment="1">
      <alignment vertical="center"/>
    </xf>
    <xf numFmtId="0" fontId="74" fillId="33" borderId="13" xfId="15" applyFont="1" applyFill="1" applyBorder="1" applyAlignment="1">
      <alignment horizontal="center" vertical="center"/>
      <protection/>
    </xf>
    <xf numFmtId="0" fontId="74" fillId="33" borderId="13" xfId="53" applyFont="1" applyFill="1" applyBorder="1" applyAlignment="1">
      <alignment horizontal="center" vertical="center"/>
      <protection/>
    </xf>
    <xf numFmtId="0" fontId="74" fillId="33" borderId="13" xfId="53" applyFont="1" applyFill="1" applyBorder="1" applyAlignment="1">
      <alignment vertical="center"/>
      <protection/>
    </xf>
    <xf numFmtId="176" fontId="74" fillId="33" borderId="13" xfId="15" applyNumberFormat="1" applyFont="1" applyFill="1" applyBorder="1" applyAlignment="1">
      <alignment horizontal="center"/>
      <protection/>
    </xf>
    <xf numFmtId="49" fontId="74" fillId="33" borderId="13" xfId="0" applyNumberFormat="1" applyFont="1" applyFill="1" applyBorder="1" applyAlignment="1">
      <alignment vertical="center"/>
    </xf>
    <xf numFmtId="179" fontId="74" fillId="33" borderId="13" xfId="0" applyNumberFormat="1" applyFont="1" applyFill="1" applyBorder="1" applyAlignment="1">
      <alignment horizontal="center" vertical="center"/>
    </xf>
    <xf numFmtId="177" fontId="74" fillId="33" borderId="13" xfId="55" applyNumberFormat="1" applyFont="1" applyFill="1" applyBorder="1" applyAlignment="1">
      <alignment horizontal="center" vertical="center"/>
    </xf>
    <xf numFmtId="0" fontId="79" fillId="33" borderId="13" xfId="0" applyFont="1" applyFill="1" applyBorder="1" applyAlignment="1">
      <alignment horizontal="center" vertical="center"/>
    </xf>
    <xf numFmtId="0" fontId="73" fillId="0" borderId="0" xfId="0" applyFont="1" applyAlignment="1">
      <alignment horizontal="center" vertical="center"/>
    </xf>
    <xf numFmtId="176" fontId="74" fillId="33" borderId="13" xfId="0" applyNumberFormat="1" applyFont="1" applyFill="1" applyBorder="1" applyAlignment="1">
      <alignment horizontal="left"/>
    </xf>
    <xf numFmtId="177" fontId="74" fillId="33" borderId="13" xfId="64" applyNumberFormat="1" applyFont="1" applyFill="1" applyBorder="1" applyAlignment="1">
      <alignment horizontal="center" vertical="center" wrapText="1"/>
    </xf>
    <xf numFmtId="177" fontId="80" fillId="33" borderId="13" xfId="0" applyNumberFormat="1" applyFont="1" applyFill="1" applyBorder="1" applyAlignment="1">
      <alignment horizontal="center" vertical="center"/>
    </xf>
    <xf numFmtId="0" fontId="80" fillId="34" borderId="13" xfId="15" applyFont="1" applyFill="1" applyBorder="1" applyAlignment="1">
      <alignment horizontal="center"/>
      <protection/>
    </xf>
    <xf numFmtId="0" fontId="80" fillId="33" borderId="13" xfId="15" applyFont="1" applyFill="1" applyBorder="1" applyAlignment="1">
      <alignment horizontal="center" vertical="center"/>
      <protection/>
    </xf>
    <xf numFmtId="0" fontId="80" fillId="33" borderId="13" xfId="53" applyFont="1" applyFill="1" applyBorder="1" applyAlignment="1">
      <alignment horizontal="center" vertical="center"/>
      <protection/>
    </xf>
    <xf numFmtId="0" fontId="80" fillId="33" borderId="13" xfId="53" applyFont="1" applyFill="1" applyBorder="1" applyAlignment="1">
      <alignment horizontal="centerContinuous" vertical="center"/>
      <protection/>
    </xf>
    <xf numFmtId="0" fontId="80" fillId="33" borderId="13" xfId="15" applyFont="1" applyFill="1" applyBorder="1" applyAlignment="1">
      <alignment horizontal="left" vertical="center" wrapText="1"/>
      <protection/>
    </xf>
    <xf numFmtId="0" fontId="80" fillId="33" borderId="13" xfId="15" applyFont="1" applyFill="1" applyBorder="1" applyAlignment="1">
      <alignment horizontal="center"/>
      <protection/>
    </xf>
    <xf numFmtId="176" fontId="80" fillId="33" borderId="13" xfId="15" applyNumberFormat="1" applyFont="1" applyFill="1" applyBorder="1" applyAlignment="1">
      <alignment horizontal="center"/>
      <protection/>
    </xf>
    <xf numFmtId="0" fontId="80" fillId="33" borderId="13" xfId="53" applyFont="1" applyFill="1" applyBorder="1" applyAlignment="1">
      <alignment horizontal="center"/>
      <protection/>
    </xf>
    <xf numFmtId="49" fontId="80" fillId="33" borderId="13" xfId="15" applyNumberFormat="1" applyFont="1" applyFill="1" applyBorder="1" applyAlignment="1">
      <alignment vertical="center"/>
      <protection/>
    </xf>
    <xf numFmtId="0" fontId="74" fillId="33" borderId="13" xfId="15" applyFont="1" applyFill="1" applyBorder="1" applyAlignment="1">
      <alignment horizontal="left" vertical="center" wrapText="1"/>
      <protection/>
    </xf>
    <xf numFmtId="0" fontId="80" fillId="33" borderId="13" xfId="0" applyFont="1" applyFill="1" applyBorder="1" applyAlignment="1">
      <alignment horizontal="center" vertical="center" wrapText="1"/>
    </xf>
    <xf numFmtId="0" fontId="74" fillId="33" borderId="13" xfId="0" applyNumberFormat="1" applyFont="1" applyFill="1" applyBorder="1" applyAlignment="1">
      <alignment horizontal="center" vertical="center" wrapText="1"/>
    </xf>
    <xf numFmtId="0" fontId="79" fillId="33" borderId="13" xfId="0" applyFont="1" applyFill="1" applyBorder="1" applyAlignment="1">
      <alignment horizontal="center" vertical="center" wrapText="1"/>
    </xf>
    <xf numFmtId="0" fontId="74" fillId="33" borderId="14" xfId="0" applyFont="1" applyFill="1" applyBorder="1" applyAlignment="1">
      <alignment horizontal="left" vertical="center"/>
    </xf>
    <xf numFmtId="0" fontId="74" fillId="34" borderId="14" xfId="0" applyFont="1" applyFill="1" applyBorder="1" applyAlignment="1">
      <alignment horizontal="center" vertical="center"/>
    </xf>
    <xf numFmtId="177" fontId="74" fillId="33" borderId="14" xfId="0" applyNumberFormat="1" applyFont="1" applyFill="1" applyBorder="1" applyAlignment="1">
      <alignment horizontal="center" vertical="center"/>
    </xf>
    <xf numFmtId="176" fontId="74" fillId="33" borderId="14" xfId="0" applyNumberFormat="1" applyFont="1" applyFill="1" applyBorder="1" applyAlignment="1">
      <alignment horizontal="center"/>
    </xf>
    <xf numFmtId="176" fontId="74" fillId="33" borderId="14" xfId="0" applyNumberFormat="1" applyFont="1" applyFill="1" applyBorder="1" applyAlignment="1">
      <alignment horizontal="center" vertical="center"/>
    </xf>
    <xf numFmtId="179" fontId="74" fillId="33" borderId="14" xfId="0" applyNumberFormat="1" applyFont="1" applyFill="1" applyBorder="1" applyAlignment="1">
      <alignment horizontal="center" vertical="center"/>
    </xf>
    <xf numFmtId="0" fontId="74" fillId="33" borderId="14" xfId="0" applyFont="1" applyFill="1" applyBorder="1" applyAlignment="1">
      <alignment horizontal="center" vertical="center"/>
    </xf>
    <xf numFmtId="0" fontId="74" fillId="33" borderId="15" xfId="0" applyFont="1" applyFill="1" applyBorder="1" applyAlignment="1">
      <alignment vertical="center"/>
    </xf>
    <xf numFmtId="0" fontId="74" fillId="33" borderId="15" xfId="0" applyFont="1" applyFill="1" applyBorder="1" applyAlignment="1">
      <alignment vertical="center"/>
    </xf>
    <xf numFmtId="0" fontId="74" fillId="33" borderId="15" xfId="0" applyFont="1" applyFill="1" applyBorder="1" applyAlignment="1">
      <alignment horizontal="left" vertical="center"/>
    </xf>
    <xf numFmtId="0" fontId="74" fillId="33" borderId="14" xfId="0" applyFont="1" applyFill="1" applyBorder="1" applyAlignment="1">
      <alignment vertical="center"/>
    </xf>
    <xf numFmtId="0" fontId="74" fillId="33" borderId="14" xfId="0" applyFont="1" applyFill="1" applyBorder="1" applyAlignment="1">
      <alignment horizontal="center" vertical="center" wrapText="1"/>
    </xf>
    <xf numFmtId="0" fontId="81" fillId="33" borderId="13" xfId="0" applyFont="1" applyFill="1" applyBorder="1" applyAlignment="1">
      <alignment horizontal="center" vertical="center"/>
    </xf>
    <xf numFmtId="176" fontId="75" fillId="33" borderId="13" xfId="0" applyNumberFormat="1" applyFont="1" applyFill="1" applyBorder="1" applyAlignment="1">
      <alignment horizontal="center"/>
    </xf>
    <xf numFmtId="0" fontId="74" fillId="34" borderId="14" xfId="54" applyFont="1" applyFill="1" applyBorder="1" applyAlignment="1">
      <alignment horizontal="center" vertical="center"/>
      <protection/>
    </xf>
    <xf numFmtId="0" fontId="82" fillId="33" borderId="0" xfId="0" applyFont="1" applyFill="1" applyAlignment="1">
      <alignment horizontal="center" vertical="center"/>
    </xf>
    <xf numFmtId="0" fontId="74" fillId="33" borderId="0" xfId="0" applyFont="1" applyFill="1" applyAlignment="1">
      <alignment horizontal="center" vertical="center"/>
    </xf>
    <xf numFmtId="0" fontId="74" fillId="33" borderId="13" xfId="0" applyFont="1" applyFill="1" applyBorder="1" applyAlignment="1">
      <alignment vertical="center" wrapText="1"/>
    </xf>
    <xf numFmtId="0" fontId="82" fillId="0" borderId="0" xfId="0" applyFont="1" applyAlignment="1">
      <alignment horizontal="center" vertical="center"/>
    </xf>
    <xf numFmtId="0" fontId="74" fillId="33" borderId="16" xfId="0" applyFont="1" applyFill="1" applyBorder="1" applyAlignment="1">
      <alignment horizontal="left" vertical="center"/>
    </xf>
    <xf numFmtId="0" fontId="74" fillId="33" borderId="16" xfId="0" applyNumberFormat="1" applyFont="1" applyFill="1" applyBorder="1" applyAlignment="1">
      <alignment horizontal="center" vertical="center"/>
    </xf>
    <xf numFmtId="177" fontId="74" fillId="33" borderId="16" xfId="0" applyNumberFormat="1" applyFont="1" applyFill="1" applyBorder="1" applyAlignment="1">
      <alignment horizontal="center" vertical="center"/>
    </xf>
    <xf numFmtId="176" fontId="74" fillId="33" borderId="16" xfId="0" applyNumberFormat="1" applyFont="1" applyFill="1" applyBorder="1" applyAlignment="1">
      <alignment horizontal="center"/>
    </xf>
    <xf numFmtId="176" fontId="74" fillId="33" borderId="16" xfId="0" applyNumberFormat="1" applyFont="1" applyFill="1" applyBorder="1" applyAlignment="1">
      <alignment horizontal="center" vertical="center"/>
    </xf>
    <xf numFmtId="6" fontId="76" fillId="0" borderId="10" xfId="0" applyNumberFormat="1" applyFont="1" applyBorder="1" applyAlignment="1">
      <alignment horizontal="center"/>
    </xf>
    <xf numFmtId="0" fontId="74" fillId="33" borderId="14" xfId="0" applyFont="1" applyFill="1" applyBorder="1" applyAlignment="1">
      <alignment vertical="center"/>
    </xf>
    <xf numFmtId="0" fontId="74" fillId="33" borderId="14" xfId="55" applyNumberFormat="1" applyFont="1" applyFill="1" applyBorder="1" applyAlignment="1">
      <alignment horizontal="left" vertical="center"/>
    </xf>
    <xf numFmtId="176" fontId="74" fillId="33" borderId="14" xfId="55" applyNumberFormat="1" applyFont="1" applyFill="1" applyBorder="1" applyAlignment="1">
      <alignment horizontal="center" vertical="center"/>
    </xf>
    <xf numFmtId="0" fontId="74" fillId="33" borderId="14" xfId="64" applyNumberFormat="1" applyFont="1" applyFill="1" applyBorder="1" applyAlignment="1">
      <alignment horizontal="center" vertical="center"/>
    </xf>
    <xf numFmtId="0" fontId="82" fillId="33" borderId="13" xfId="0" applyFont="1" applyFill="1" applyBorder="1" applyAlignment="1">
      <alignment horizontal="center" vertical="center"/>
    </xf>
    <xf numFmtId="0" fontId="82" fillId="33" borderId="13" xfId="55" applyNumberFormat="1" applyFont="1" applyFill="1" applyBorder="1" applyAlignment="1">
      <alignment horizontal="center" vertical="center"/>
    </xf>
    <xf numFmtId="0" fontId="83" fillId="33" borderId="13" xfId="55" applyNumberFormat="1" applyFont="1" applyFill="1" applyBorder="1" applyAlignment="1">
      <alignment horizontal="center" vertical="center"/>
    </xf>
    <xf numFmtId="0" fontId="83" fillId="33" borderId="13" xfId="0" applyFont="1" applyFill="1" applyBorder="1" applyAlignment="1">
      <alignment horizontal="center" vertical="center"/>
    </xf>
    <xf numFmtId="0" fontId="82" fillId="33" borderId="13" xfId="0" applyNumberFormat="1" applyFont="1" applyFill="1" applyBorder="1" applyAlignment="1">
      <alignment horizontal="center" vertical="center"/>
    </xf>
    <xf numFmtId="176" fontId="82" fillId="33" borderId="13" xfId="0" applyNumberFormat="1" applyFont="1" applyFill="1" applyBorder="1" applyAlignment="1">
      <alignment horizontal="center" vertical="center"/>
    </xf>
    <xf numFmtId="0" fontId="82" fillId="33" borderId="13" xfId="0" applyFont="1" applyFill="1" applyBorder="1" applyAlignment="1">
      <alignment vertical="center"/>
    </xf>
    <xf numFmtId="0" fontId="84" fillId="33" borderId="13" xfId="55" applyNumberFormat="1" applyFont="1" applyFill="1" applyBorder="1" applyAlignment="1">
      <alignment horizontal="center" vertical="center"/>
    </xf>
    <xf numFmtId="0" fontId="84" fillId="33" borderId="13" xfId="0" applyFont="1" applyFill="1" applyBorder="1" applyAlignment="1">
      <alignment horizontal="center" vertical="center"/>
    </xf>
    <xf numFmtId="181" fontId="82" fillId="33" borderId="13" xfId="0" applyNumberFormat="1" applyFont="1" applyFill="1" applyBorder="1" applyAlignment="1">
      <alignment horizontal="center" vertical="center"/>
    </xf>
    <xf numFmtId="0" fontId="82" fillId="33" borderId="13" xfId="54" applyFont="1" applyFill="1" applyBorder="1" applyAlignment="1">
      <alignment horizontal="center" vertical="center"/>
      <protection/>
    </xf>
    <xf numFmtId="0" fontId="82" fillId="33" borderId="13" xfId="55" applyNumberFormat="1" applyFont="1" applyFill="1" applyBorder="1" applyAlignment="1">
      <alignment horizontal="center"/>
    </xf>
    <xf numFmtId="0" fontId="82" fillId="33" borderId="13" xfId="0" applyNumberFormat="1" applyFont="1" applyFill="1" applyBorder="1" applyAlignment="1">
      <alignment horizontal="center"/>
    </xf>
    <xf numFmtId="0" fontId="82" fillId="33" borderId="13" xfId="0" applyFont="1" applyFill="1" applyBorder="1" applyAlignment="1">
      <alignment horizontal="center"/>
    </xf>
    <xf numFmtId="177" fontId="82" fillId="33" borderId="13" xfId="0" applyNumberFormat="1" applyFont="1" applyFill="1" applyBorder="1" applyAlignment="1">
      <alignment horizontal="center" vertical="center"/>
    </xf>
    <xf numFmtId="176" fontId="82" fillId="33" borderId="13" xfId="15" applyNumberFormat="1" applyFont="1" applyFill="1" applyBorder="1" applyAlignment="1">
      <alignment horizontal="center"/>
      <protection/>
    </xf>
    <xf numFmtId="0" fontId="85" fillId="33" borderId="13" xfId="0" applyFont="1" applyFill="1" applyBorder="1" applyAlignment="1">
      <alignment horizontal="center" vertical="center"/>
    </xf>
    <xf numFmtId="176" fontId="82" fillId="33" borderId="0" xfId="0" applyNumberFormat="1" applyFont="1" applyFill="1" applyAlignment="1">
      <alignment horizontal="center" vertical="center"/>
    </xf>
    <xf numFmtId="0" fontId="82" fillId="33" borderId="16" xfId="0" applyNumberFormat="1" applyFont="1" applyFill="1" applyBorder="1" applyAlignment="1">
      <alignment horizontal="center" vertical="center"/>
    </xf>
    <xf numFmtId="0" fontId="82" fillId="33" borderId="16" xfId="0" applyFont="1" applyFill="1" applyBorder="1" applyAlignment="1">
      <alignment horizontal="center" vertical="center"/>
    </xf>
    <xf numFmtId="0" fontId="82" fillId="33" borderId="14" xfId="0" applyNumberFormat="1" applyFont="1" applyFill="1" applyBorder="1" applyAlignment="1">
      <alignment horizontal="center" vertical="center"/>
    </xf>
    <xf numFmtId="176" fontId="82" fillId="33" borderId="13" xfId="55" applyNumberFormat="1" applyFont="1" applyFill="1" applyBorder="1" applyAlignment="1">
      <alignment horizontal="center" vertical="center"/>
    </xf>
    <xf numFmtId="0" fontId="82" fillId="33" borderId="14" xfId="0" applyFont="1" applyFill="1" applyBorder="1" applyAlignment="1">
      <alignment horizontal="center" vertical="center"/>
    </xf>
    <xf numFmtId="6" fontId="76" fillId="0" borderId="11" xfId="0" applyNumberFormat="1" applyFont="1" applyBorder="1" applyAlignment="1">
      <alignment horizontal="center"/>
    </xf>
    <xf numFmtId="0" fontId="74" fillId="33" borderId="13" xfId="55" applyNumberFormat="1" applyFont="1" applyFill="1" applyBorder="1" applyAlignment="1">
      <alignment vertical="center"/>
    </xf>
    <xf numFmtId="0" fontId="74" fillId="34" borderId="13" xfId="54" applyFont="1" applyFill="1" applyBorder="1" applyAlignment="1">
      <alignment horizontal="center" vertical="center"/>
      <protection/>
    </xf>
    <xf numFmtId="0" fontId="75" fillId="33" borderId="13" xfId="55" applyNumberFormat="1" applyFont="1" applyFill="1" applyBorder="1" applyAlignment="1">
      <alignment horizontal="center" vertical="center"/>
    </xf>
    <xf numFmtId="0" fontId="84" fillId="0" borderId="0" xfId="0" applyFont="1" applyAlignment="1">
      <alignment horizontal="center" vertical="center"/>
    </xf>
    <xf numFmtId="0" fontId="86" fillId="33" borderId="13" xfId="55" applyNumberFormat="1" applyFont="1" applyFill="1" applyBorder="1" applyAlignment="1">
      <alignment horizontal="center" vertical="center"/>
    </xf>
    <xf numFmtId="0" fontId="86" fillId="33" borderId="13" xfId="0" applyFont="1" applyFill="1" applyBorder="1" applyAlignment="1">
      <alignment horizontal="center" vertical="center"/>
    </xf>
    <xf numFmtId="0" fontId="74" fillId="34" borderId="13" xfId="54" applyFont="1" applyFill="1" applyBorder="1" applyAlignment="1">
      <alignment horizontal="center" vertical="center"/>
      <protection/>
    </xf>
    <xf numFmtId="0" fontId="74" fillId="33" borderId="13" xfId="0" applyFont="1" applyFill="1" applyBorder="1" applyAlignment="1">
      <alignment horizontal="center" vertical="center" wrapText="1"/>
    </xf>
    <xf numFmtId="180" fontId="82" fillId="33" borderId="13" xfId="54" applyNumberFormat="1" applyFont="1" applyFill="1" applyBorder="1" applyAlignment="1">
      <alignment horizontal="center" vertical="center"/>
      <protection/>
    </xf>
    <xf numFmtId="0" fontId="87" fillId="33" borderId="13" xfId="0" applyFont="1" applyFill="1" applyBorder="1" applyAlignment="1">
      <alignment horizontal="center" vertical="center"/>
    </xf>
    <xf numFmtId="0" fontId="88" fillId="33" borderId="13" xfId="52" applyFont="1" applyFill="1" applyBorder="1">
      <alignment vertical="center"/>
      <protection/>
    </xf>
    <xf numFmtId="0" fontId="82" fillId="33" borderId="13" xfId="15" applyFont="1" applyFill="1" applyBorder="1" applyAlignment="1">
      <alignment horizontal="center" vertical="center"/>
      <protection/>
    </xf>
    <xf numFmtId="0" fontId="74" fillId="33" borderId="13" xfId="15" applyFont="1" applyFill="1" applyBorder="1" applyAlignment="1">
      <alignment horizontal="center" vertical="center" wrapText="1"/>
      <protection/>
    </xf>
    <xf numFmtId="176" fontId="74" fillId="33" borderId="14" xfId="15" applyNumberFormat="1" applyFont="1" applyFill="1" applyBorder="1" applyAlignment="1">
      <alignment horizontal="center"/>
      <protection/>
    </xf>
    <xf numFmtId="176" fontId="82" fillId="33" borderId="14" xfId="15" applyNumberFormat="1" applyFont="1" applyFill="1" applyBorder="1" applyAlignment="1">
      <alignment horizontal="center"/>
      <protection/>
    </xf>
    <xf numFmtId="0" fontId="82" fillId="33" borderId="14" xfId="55" applyNumberFormat="1" applyFont="1" applyFill="1" applyBorder="1" applyAlignment="1">
      <alignment horizontal="center" vertical="center"/>
    </xf>
    <xf numFmtId="0" fontId="74" fillId="33" borderId="14" xfId="55" applyNumberFormat="1" applyFont="1" applyFill="1" applyBorder="1" applyAlignment="1">
      <alignment horizontal="center" vertical="center"/>
    </xf>
    <xf numFmtId="0" fontId="82" fillId="33" borderId="13" xfId="0" applyFont="1" applyFill="1" applyBorder="1" applyAlignment="1">
      <alignment horizontal="center" vertical="center" wrapText="1"/>
    </xf>
    <xf numFmtId="0" fontId="74" fillId="33" borderId="13" xfId="64" applyNumberFormat="1" applyFont="1" applyFill="1" applyBorder="1" applyAlignment="1">
      <alignment horizontal="center" vertical="center" wrapText="1"/>
    </xf>
    <xf numFmtId="176" fontId="82" fillId="33" borderId="13" xfId="54" applyNumberFormat="1" applyFont="1" applyFill="1" applyBorder="1" applyAlignment="1">
      <alignment horizontal="center" vertical="center"/>
      <protection/>
    </xf>
    <xf numFmtId="0" fontId="74" fillId="33" borderId="16" xfId="0" applyFont="1" applyFill="1" applyBorder="1" applyAlignment="1">
      <alignment vertical="center"/>
    </xf>
    <xf numFmtId="179" fontId="74" fillId="33" borderId="13" xfId="0" applyNumberFormat="1" applyFont="1" applyFill="1" applyBorder="1" applyAlignment="1">
      <alignment horizontal="center" vertical="center" wrapText="1"/>
    </xf>
    <xf numFmtId="49" fontId="74" fillId="33" borderId="13" xfId="0" applyNumberFormat="1" applyFont="1" applyFill="1" applyBorder="1" applyAlignment="1">
      <alignment horizontal="left" vertical="center"/>
    </xf>
    <xf numFmtId="176" fontId="80" fillId="33" borderId="13" xfId="0" applyNumberFormat="1" applyFont="1" applyFill="1" applyBorder="1" applyAlignment="1">
      <alignment horizontal="center" vertical="center"/>
    </xf>
    <xf numFmtId="176" fontId="81" fillId="33" borderId="13" xfId="0" applyNumberFormat="1" applyFont="1" applyFill="1" applyBorder="1" applyAlignment="1">
      <alignment horizontal="center" vertical="center"/>
    </xf>
    <xf numFmtId="3" fontId="74" fillId="33" borderId="13" xfId="0" applyNumberFormat="1" applyFont="1" applyFill="1" applyBorder="1" applyAlignment="1">
      <alignment horizontal="center" vertical="center"/>
    </xf>
    <xf numFmtId="176" fontId="75" fillId="33" borderId="13" xfId="0" applyNumberFormat="1" applyFont="1" applyFill="1" applyBorder="1" applyAlignment="1">
      <alignment horizontal="center" vertical="center" wrapText="1"/>
    </xf>
    <xf numFmtId="0" fontId="75" fillId="35" borderId="13" xfId="0" applyFont="1" applyFill="1" applyBorder="1" applyAlignment="1">
      <alignment vertical="center"/>
    </xf>
    <xf numFmtId="0" fontId="84" fillId="35" borderId="13" xfId="0" applyFont="1" applyFill="1" applyBorder="1" applyAlignment="1">
      <alignment horizontal="center" vertical="center"/>
    </xf>
    <xf numFmtId="0" fontId="84" fillId="35" borderId="13" xfId="55" applyNumberFormat="1" applyFont="1" applyFill="1" applyBorder="1" applyAlignment="1">
      <alignment horizontal="center" vertical="center"/>
    </xf>
    <xf numFmtId="0" fontId="75" fillId="35" borderId="13" xfId="0" applyFont="1" applyFill="1" applyBorder="1" applyAlignment="1">
      <alignment horizontal="center" vertical="center"/>
    </xf>
    <xf numFmtId="177" fontId="75" fillId="33" borderId="13" xfId="55" applyNumberFormat="1" applyFont="1" applyFill="1" applyBorder="1" applyAlignment="1">
      <alignment horizontal="center" vertical="center"/>
    </xf>
    <xf numFmtId="0" fontId="84" fillId="35" borderId="13" xfId="54" applyFont="1" applyFill="1" applyBorder="1" applyAlignment="1">
      <alignment horizontal="center" vertical="center"/>
      <protection/>
    </xf>
    <xf numFmtId="176" fontId="89" fillId="36" borderId="13" xfId="0" applyNumberFormat="1" applyFont="1" applyFill="1" applyBorder="1" applyAlignment="1">
      <alignment vertical="center"/>
    </xf>
    <xf numFmtId="176" fontId="89" fillId="36" borderId="13" xfId="0" applyNumberFormat="1" applyFont="1" applyFill="1" applyBorder="1" applyAlignment="1">
      <alignment vertical="center"/>
    </xf>
    <xf numFmtId="0" fontId="90" fillId="36" borderId="13" xfId="0" applyFont="1" applyFill="1" applyBorder="1" applyAlignment="1">
      <alignment horizontal="center" vertical="center"/>
    </xf>
    <xf numFmtId="0" fontId="90" fillId="36" borderId="13" xfId="55" applyNumberFormat="1" applyFont="1" applyFill="1" applyBorder="1" applyAlignment="1">
      <alignment horizontal="center" vertical="center"/>
    </xf>
    <xf numFmtId="176" fontId="89" fillId="36" borderId="13" xfId="0" applyNumberFormat="1" applyFont="1" applyFill="1" applyBorder="1" applyAlignment="1">
      <alignment horizontal="center" vertical="center"/>
    </xf>
    <xf numFmtId="0" fontId="89" fillId="36" borderId="13" xfId="0" applyFont="1" applyFill="1" applyBorder="1" applyAlignment="1">
      <alignment horizontal="center" vertical="center"/>
    </xf>
    <xf numFmtId="0" fontId="89" fillId="36" borderId="13" xfId="0" applyFont="1" applyFill="1" applyBorder="1" applyAlignment="1">
      <alignment horizontal="left" vertical="center"/>
    </xf>
    <xf numFmtId="177" fontId="89" fillId="36" borderId="13" xfId="0" applyNumberFormat="1" applyFont="1" applyFill="1" applyBorder="1" applyAlignment="1">
      <alignment horizontal="center" vertical="center"/>
    </xf>
    <xf numFmtId="176" fontId="89" fillId="36" borderId="13" xfId="0" applyNumberFormat="1" applyFont="1" applyFill="1" applyBorder="1" applyAlignment="1">
      <alignment horizontal="center" vertical="center" wrapText="1"/>
    </xf>
    <xf numFmtId="0" fontId="74" fillId="33" borderId="13" xfId="55" applyNumberFormat="1" applyFont="1" applyFill="1" applyBorder="1" applyAlignment="1">
      <alignment horizontal="center" vertical="center"/>
    </xf>
    <xf numFmtId="0" fontId="74" fillId="33" borderId="13" xfId="0" applyFont="1" applyFill="1" applyBorder="1" applyAlignment="1">
      <alignment horizontal="center" vertical="center" wrapText="1"/>
    </xf>
    <xf numFmtId="49" fontId="80" fillId="33" borderId="13" xfId="15" applyNumberFormat="1" applyFont="1" applyFill="1" applyBorder="1" applyAlignment="1">
      <alignment horizontal="center" vertical="center"/>
      <protection/>
    </xf>
    <xf numFmtId="0" fontId="75" fillId="36" borderId="13" xfId="0" applyFont="1" applyFill="1" applyBorder="1" applyAlignment="1">
      <alignment vertical="center"/>
    </xf>
    <xf numFmtId="0" fontId="75" fillId="36" borderId="13" xfId="0" applyFont="1" applyFill="1" applyBorder="1" applyAlignment="1">
      <alignment horizontal="center" vertical="center"/>
    </xf>
    <xf numFmtId="0" fontId="91" fillId="0" borderId="17" xfId="0" applyFont="1" applyBorder="1" applyAlignment="1">
      <alignment horizontal="center" vertical="center" wrapText="1"/>
    </xf>
    <xf numFmtId="0" fontId="91" fillId="0" borderId="18" xfId="0" applyFont="1" applyBorder="1" applyAlignment="1">
      <alignment horizontal="center" vertical="center" wrapText="1"/>
    </xf>
    <xf numFmtId="0" fontId="91" fillId="0" borderId="19" xfId="0" applyFont="1" applyBorder="1" applyAlignment="1">
      <alignment horizontal="center" vertical="center" wrapText="1"/>
    </xf>
    <xf numFmtId="0" fontId="91" fillId="0" borderId="20" xfId="0" applyFont="1" applyBorder="1" applyAlignment="1">
      <alignment horizontal="center" vertical="center" wrapText="1"/>
    </xf>
    <xf numFmtId="0" fontId="78" fillId="0" borderId="21" xfId="0" applyFont="1" applyBorder="1" applyAlignment="1">
      <alignment horizontal="center"/>
    </xf>
    <xf numFmtId="0" fontId="78" fillId="0" borderId="22" xfId="0" applyFont="1" applyBorder="1" applyAlignment="1">
      <alignment horizontal="center"/>
    </xf>
    <xf numFmtId="0" fontId="78" fillId="0" borderId="23" xfId="0" applyFont="1" applyBorder="1" applyAlignment="1">
      <alignment horizontal="center"/>
    </xf>
    <xf numFmtId="0" fontId="78" fillId="0" borderId="24" xfId="0" applyFont="1" applyBorder="1" applyAlignment="1">
      <alignment horizontal="center"/>
    </xf>
    <xf numFmtId="0" fontId="78" fillId="0" borderId="12" xfId="0" applyFont="1" applyBorder="1" applyAlignment="1">
      <alignment horizontal="center"/>
    </xf>
    <xf numFmtId="0" fontId="78" fillId="0" borderId="16" xfId="0" applyFont="1" applyBorder="1" applyAlignment="1">
      <alignment horizontal="center"/>
    </xf>
    <xf numFmtId="6" fontId="76" fillId="0" borderId="11" xfId="0" applyNumberFormat="1" applyFont="1" applyBorder="1" applyAlignment="1">
      <alignment horizontal="center"/>
    </xf>
    <xf numFmtId="0" fontId="76" fillId="0" borderId="25" xfId="0" applyFont="1" applyBorder="1" applyAlignment="1">
      <alignment horizontal="center"/>
    </xf>
    <xf numFmtId="0" fontId="92" fillId="34" borderId="26" xfId="0" applyFont="1" applyFill="1" applyBorder="1" applyAlignment="1">
      <alignment horizontal="center" vertical="center"/>
    </xf>
    <xf numFmtId="0" fontId="92" fillId="34" borderId="27" xfId="0" applyFont="1" applyFill="1" applyBorder="1" applyAlignment="1">
      <alignment horizontal="center" vertical="center"/>
    </xf>
    <xf numFmtId="0" fontId="92" fillId="34" borderId="28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/>
    </xf>
    <xf numFmtId="0" fontId="4" fillId="34" borderId="27" xfId="0" applyFont="1" applyFill="1" applyBorder="1" applyAlignment="1">
      <alignment horizontal="center"/>
    </xf>
    <xf numFmtId="0" fontId="4" fillId="34" borderId="28" xfId="0" applyFont="1" applyFill="1" applyBorder="1" applyAlignment="1">
      <alignment horizontal="center"/>
    </xf>
    <xf numFmtId="0" fontId="91" fillId="33" borderId="29" xfId="0" applyFont="1" applyFill="1" applyBorder="1" applyAlignment="1">
      <alignment horizontal="center" vertical="center"/>
    </xf>
    <xf numFmtId="0" fontId="91" fillId="33" borderId="30" xfId="0" applyFont="1" applyFill="1" applyBorder="1" applyAlignment="1">
      <alignment horizontal="center" vertical="center"/>
    </xf>
    <xf numFmtId="0" fontId="91" fillId="0" borderId="29" xfId="0" applyFont="1" applyBorder="1" applyAlignment="1">
      <alignment horizontal="center" vertical="center" wrapText="1"/>
    </xf>
    <xf numFmtId="0" fontId="91" fillId="0" borderId="30" xfId="0" applyFont="1" applyBorder="1" applyAlignment="1">
      <alignment horizontal="center" vertical="center" wrapText="1"/>
    </xf>
    <xf numFmtId="0" fontId="93" fillId="34" borderId="13" xfId="0" applyFont="1" applyFill="1" applyBorder="1" applyAlignment="1">
      <alignment horizontal="center" vertical="center"/>
    </xf>
    <xf numFmtId="0" fontId="74" fillId="33" borderId="13" xfId="55" applyNumberFormat="1" applyFont="1" applyFill="1" applyBorder="1" applyAlignment="1">
      <alignment horizontal="center" vertical="center"/>
    </xf>
    <xf numFmtId="176" fontId="74" fillId="33" borderId="13" xfId="15" applyNumberFormat="1" applyFont="1" applyFill="1" applyBorder="1" applyAlignment="1">
      <alignment horizontal="center" vertical="center"/>
      <protection/>
    </xf>
    <xf numFmtId="49" fontId="74" fillId="33" borderId="13" xfId="15" applyNumberFormat="1" applyFont="1" applyFill="1" applyBorder="1" applyAlignment="1">
      <alignment horizontal="center" vertical="center"/>
      <protection/>
    </xf>
    <xf numFmtId="0" fontId="74" fillId="34" borderId="13" xfId="54" applyFont="1" applyFill="1" applyBorder="1" applyAlignment="1">
      <alignment horizontal="center" vertical="center"/>
      <protection/>
    </xf>
    <xf numFmtId="0" fontId="74" fillId="33" borderId="13" xfId="0" applyFont="1" applyFill="1" applyBorder="1" applyAlignment="1">
      <alignment horizontal="center" vertical="center" wrapText="1"/>
    </xf>
    <xf numFmtId="0" fontId="74" fillId="33" borderId="13" xfId="0" applyNumberFormat="1" applyFont="1" applyFill="1" applyBorder="1" applyAlignment="1">
      <alignment horizontal="left" vertical="center" wrapText="1"/>
    </xf>
    <xf numFmtId="176" fontId="80" fillId="33" borderId="13" xfId="15" applyNumberFormat="1" applyFont="1" applyFill="1" applyBorder="1" applyAlignment="1">
      <alignment horizontal="center" vertical="center"/>
      <protection/>
    </xf>
    <xf numFmtId="49" fontId="80" fillId="33" borderId="13" xfId="15" applyNumberFormat="1" applyFont="1" applyFill="1" applyBorder="1" applyAlignment="1">
      <alignment horizontal="center" vertical="center"/>
      <protection/>
    </xf>
    <xf numFmtId="0" fontId="80" fillId="34" borderId="13" xfId="15" applyFont="1" applyFill="1" applyBorder="1" applyAlignment="1">
      <alignment horizontal="center" vertical="center" wrapText="1"/>
      <protection/>
    </xf>
    <xf numFmtId="0" fontId="80" fillId="34" borderId="13" xfId="15" applyFont="1" applyFill="1" applyBorder="1" applyAlignment="1">
      <alignment horizontal="center" vertical="center"/>
      <protection/>
    </xf>
    <xf numFmtId="0" fontId="80" fillId="33" borderId="13" xfId="15" applyFont="1" applyFill="1" applyBorder="1" applyAlignment="1">
      <alignment horizontal="center" vertical="center" wrapText="1"/>
      <protection/>
    </xf>
    <xf numFmtId="49" fontId="80" fillId="33" borderId="13" xfId="15" applyNumberFormat="1" applyFont="1" applyFill="1" applyBorder="1" applyAlignment="1">
      <alignment horizontal="center" vertical="center" wrapText="1"/>
      <protection/>
    </xf>
    <xf numFmtId="0" fontId="74" fillId="33" borderId="13" xfId="54" applyFont="1" applyFill="1" applyBorder="1" applyAlignment="1">
      <alignment horizontal="center" vertical="center"/>
      <protection/>
    </xf>
    <xf numFmtId="178" fontId="74" fillId="33" borderId="13" xfId="54" applyNumberFormat="1" applyFont="1" applyFill="1" applyBorder="1" applyAlignment="1">
      <alignment horizontal="center" vertical="center"/>
      <protection/>
    </xf>
    <xf numFmtId="0" fontId="74" fillId="33" borderId="13" xfId="54" applyFont="1" applyFill="1" applyBorder="1" applyAlignment="1">
      <alignment vertical="center"/>
      <protection/>
    </xf>
    <xf numFmtId="176" fontId="94" fillId="33" borderId="13" xfId="0" applyNumberFormat="1" applyFont="1" applyFill="1" applyBorder="1" applyAlignment="1">
      <alignment horizontal="center" vertical="center"/>
    </xf>
    <xf numFmtId="0" fontId="93" fillId="33" borderId="13" xfId="0" applyFont="1" applyFill="1" applyBorder="1" applyAlignment="1">
      <alignment horizontal="center" vertical="center"/>
    </xf>
    <xf numFmtId="176" fontId="74" fillId="33" borderId="0" xfId="0" applyNumberFormat="1" applyFont="1" applyFill="1" applyAlignment="1">
      <alignment vertical="center"/>
    </xf>
    <xf numFmtId="0" fontId="74" fillId="33" borderId="13" xfId="54" applyFont="1" applyFill="1" applyBorder="1" applyAlignment="1">
      <alignment horizontal="center" vertical="center"/>
      <protection/>
    </xf>
    <xf numFmtId="0" fontId="74" fillId="33" borderId="13" xfId="15" applyFont="1" applyFill="1" applyBorder="1" applyAlignment="1">
      <alignment horizontal="center" vertical="center"/>
      <protection/>
    </xf>
    <xf numFmtId="176" fontId="75" fillId="33" borderId="13" xfId="15" applyNumberFormat="1" applyFont="1" applyFill="1" applyBorder="1" applyAlignment="1">
      <alignment horizontal="center" vertical="center"/>
      <protection/>
    </xf>
    <xf numFmtId="0" fontId="82" fillId="33" borderId="0" xfId="0" applyFont="1" applyFill="1" applyAlignment="1">
      <alignment vertical="center"/>
    </xf>
    <xf numFmtId="176" fontId="75" fillId="33" borderId="13" xfId="54" applyNumberFormat="1" applyFont="1" applyFill="1" applyBorder="1" applyAlignment="1">
      <alignment horizontal="center" vertical="center"/>
      <protection/>
    </xf>
    <xf numFmtId="176" fontId="75" fillId="33" borderId="0" xfId="0" applyNumberFormat="1" applyFont="1" applyFill="1" applyAlignment="1">
      <alignment horizontal="center" vertical="center"/>
    </xf>
    <xf numFmtId="0" fontId="75" fillId="33" borderId="14" xfId="55" applyNumberFormat="1" applyFont="1" applyFill="1" applyBorder="1" applyAlignment="1">
      <alignment horizontal="center" vertical="center"/>
    </xf>
    <xf numFmtId="176" fontId="95" fillId="33" borderId="13" xfId="0" applyNumberFormat="1" applyFont="1" applyFill="1" applyBorder="1" applyAlignment="1">
      <alignment horizontal="center" vertical="center"/>
    </xf>
    <xf numFmtId="176" fontId="75" fillId="35" borderId="13" xfId="54" applyNumberFormat="1" applyFont="1" applyFill="1" applyBorder="1" applyAlignment="1">
      <alignment horizontal="center" vertical="center"/>
      <protection/>
    </xf>
    <xf numFmtId="0" fontId="75" fillId="35" borderId="13" xfId="54" applyFont="1" applyFill="1" applyBorder="1" applyAlignment="1">
      <alignment horizontal="center" vertical="center"/>
      <protection/>
    </xf>
    <xf numFmtId="180" fontId="84" fillId="35" borderId="13" xfId="54" applyNumberFormat="1" applyFont="1" applyFill="1" applyBorder="1" applyAlignment="1">
      <alignment horizontal="center" vertical="center"/>
      <protection/>
    </xf>
    <xf numFmtId="178" fontId="75" fillId="35" borderId="13" xfId="54" applyNumberFormat="1" applyFont="1" applyFill="1" applyBorder="1" applyAlignment="1">
      <alignment horizontal="center" vertical="center"/>
      <protection/>
    </xf>
    <xf numFmtId="0" fontId="75" fillId="35" borderId="13" xfId="15" applyFont="1" applyFill="1" applyBorder="1" applyAlignment="1">
      <alignment horizontal="center" vertical="center"/>
      <protection/>
    </xf>
    <xf numFmtId="0" fontId="75" fillId="35" borderId="13" xfId="15" applyFont="1" applyFill="1" applyBorder="1" applyAlignment="1">
      <alignment horizontal="center"/>
      <protection/>
    </xf>
    <xf numFmtId="0" fontId="84" fillId="35" borderId="13" xfId="15" applyFont="1" applyFill="1" applyBorder="1" applyAlignment="1">
      <alignment horizontal="center" vertical="center"/>
      <protection/>
    </xf>
    <xf numFmtId="0" fontId="84" fillId="35" borderId="13" xfId="54" applyFont="1" applyFill="1" applyBorder="1" applyAlignment="1">
      <alignment horizontal="center" vertical="center"/>
      <protection/>
    </xf>
    <xf numFmtId="0" fontId="75" fillId="35" borderId="13" xfId="15" applyFont="1" applyFill="1" applyBorder="1" applyAlignment="1">
      <alignment horizontal="center" vertical="center" wrapText="1"/>
      <protection/>
    </xf>
    <xf numFmtId="180" fontId="75" fillId="35" borderId="13" xfId="54" applyNumberFormat="1" applyFont="1" applyFill="1" applyBorder="1" applyAlignment="1">
      <alignment horizontal="center" vertical="center"/>
      <protection/>
    </xf>
    <xf numFmtId="0" fontId="75" fillId="35" borderId="14" xfId="54" applyFont="1" applyFill="1" applyBorder="1" applyAlignment="1">
      <alignment horizontal="center" vertical="center"/>
      <protection/>
    </xf>
    <xf numFmtId="0" fontId="84" fillId="35" borderId="14" xfId="54" applyFont="1" applyFill="1" applyBorder="1" applyAlignment="1">
      <alignment horizontal="center" vertical="center"/>
      <protection/>
    </xf>
    <xf numFmtId="0" fontId="75" fillId="35" borderId="14" xfId="0" applyFont="1" applyFill="1" applyBorder="1" applyAlignment="1">
      <alignment horizontal="center" vertical="center"/>
    </xf>
    <xf numFmtId="176" fontId="75" fillId="35" borderId="14" xfId="54" applyNumberFormat="1" applyFont="1" applyFill="1" applyBorder="1" applyAlignment="1">
      <alignment horizontal="center" vertical="center"/>
      <protection/>
    </xf>
    <xf numFmtId="178" fontId="75" fillId="35" borderId="14" xfId="54" applyNumberFormat="1" applyFont="1" applyFill="1" applyBorder="1" applyAlignment="1">
      <alignment horizontal="center" vertical="center"/>
      <protection/>
    </xf>
    <xf numFmtId="0" fontId="96" fillId="33" borderId="13" xfId="0" applyFont="1" applyFill="1" applyBorder="1" applyAlignment="1">
      <alignment horizontal="center" vertical="center"/>
    </xf>
    <xf numFmtId="0" fontId="97" fillId="33" borderId="13" xfId="0" applyFont="1" applyFill="1" applyBorder="1" applyAlignment="1">
      <alignment horizontal="center" vertical="center"/>
    </xf>
    <xf numFmtId="180" fontId="74" fillId="34" borderId="13" xfId="54" applyNumberFormat="1" applyFont="1" applyFill="1" applyBorder="1" applyAlignment="1">
      <alignment horizontal="center" vertical="center"/>
      <protection/>
    </xf>
    <xf numFmtId="0" fontId="74" fillId="33" borderId="13" xfId="0" applyNumberFormat="1" applyFont="1" applyFill="1" applyBorder="1" applyAlignment="1">
      <alignment horizontal="center" vertical="center"/>
    </xf>
    <xf numFmtId="0" fontId="74" fillId="33" borderId="13" xfId="0" applyNumberFormat="1" applyFont="1" applyFill="1" applyBorder="1" applyAlignment="1">
      <alignment vertical="center"/>
    </xf>
    <xf numFmtId="0" fontId="97" fillId="34" borderId="13" xfId="0" applyFont="1" applyFill="1" applyBorder="1" applyAlignment="1">
      <alignment horizontal="center" vertical="center"/>
    </xf>
  </cellXfs>
  <cellStyles count="94">
    <cellStyle name="Normal" xfId="0"/>
    <cellStyle name="0,0&#13;&#10;NA&#13;&#10;" xfId="15"/>
    <cellStyle name="20% - 輔色1" xfId="16"/>
    <cellStyle name="20% - 輔色1 2" xfId="17"/>
    <cellStyle name="20% - 輔色2" xfId="18"/>
    <cellStyle name="20% - 輔色2 2" xfId="19"/>
    <cellStyle name="20% - 輔色3" xfId="20"/>
    <cellStyle name="20% - 輔色3 2" xfId="21"/>
    <cellStyle name="20% - 輔色4" xfId="22"/>
    <cellStyle name="20% - 輔色4 2" xfId="23"/>
    <cellStyle name="20% - 輔色5" xfId="24"/>
    <cellStyle name="20% - 輔色5 2" xfId="25"/>
    <cellStyle name="20% - 輔色6" xfId="26"/>
    <cellStyle name="20% - 輔色6 2" xfId="27"/>
    <cellStyle name="40% - 輔色1" xfId="28"/>
    <cellStyle name="40% - 輔色1 2" xfId="29"/>
    <cellStyle name="40% - 輔色2" xfId="30"/>
    <cellStyle name="40% - 輔色2 2" xfId="31"/>
    <cellStyle name="40% - 輔色3" xfId="32"/>
    <cellStyle name="40% - 輔色3 2" xfId="33"/>
    <cellStyle name="40% - 輔色4" xfId="34"/>
    <cellStyle name="40% - 輔色4 2" xfId="35"/>
    <cellStyle name="40% - 輔色5" xfId="36"/>
    <cellStyle name="40% - 輔色5 2" xfId="37"/>
    <cellStyle name="40% - 輔色6" xfId="38"/>
    <cellStyle name="40% - 輔色6 2" xfId="39"/>
    <cellStyle name="60% - 輔色1" xfId="40"/>
    <cellStyle name="60% - 輔色1 2" xfId="41"/>
    <cellStyle name="60% - 輔色2" xfId="42"/>
    <cellStyle name="60% - 輔色2 2" xfId="43"/>
    <cellStyle name="60% - 輔色3" xfId="44"/>
    <cellStyle name="60% - 輔色3 2" xfId="45"/>
    <cellStyle name="60% - 輔色4" xfId="46"/>
    <cellStyle name="60% - 輔色4 2" xfId="47"/>
    <cellStyle name="60% - 輔色5" xfId="48"/>
    <cellStyle name="60% - 輔色5 2" xfId="49"/>
    <cellStyle name="60% - 輔色6" xfId="50"/>
    <cellStyle name="60% - 輔色6 2" xfId="51"/>
    <cellStyle name="一般 2" xfId="52"/>
    <cellStyle name="一般_103年冷氣報價" xfId="53"/>
    <cellStyle name="一般_MN_2011_12月展示機特賣會" xfId="54"/>
    <cellStyle name="Comma" xfId="55"/>
    <cellStyle name="Comma [0]" xfId="56"/>
    <cellStyle name="Followed Hyperlink" xfId="57"/>
    <cellStyle name="中等" xfId="58"/>
    <cellStyle name="中等 2" xfId="59"/>
    <cellStyle name="合計" xfId="60"/>
    <cellStyle name="合計 2" xfId="61"/>
    <cellStyle name="好" xfId="62"/>
    <cellStyle name="好 2" xfId="63"/>
    <cellStyle name="Percent" xfId="64"/>
    <cellStyle name="計算方式" xfId="65"/>
    <cellStyle name="計算方式 2" xfId="66"/>
    <cellStyle name="Currency" xfId="67"/>
    <cellStyle name="Currency [0]" xfId="68"/>
    <cellStyle name="連結的儲存格" xfId="69"/>
    <cellStyle name="連結的儲存格 2" xfId="70"/>
    <cellStyle name="備註" xfId="71"/>
    <cellStyle name="備註 2" xfId="72"/>
    <cellStyle name="Hyperlink" xfId="73"/>
    <cellStyle name="說明文字" xfId="74"/>
    <cellStyle name="說明文字 2" xfId="75"/>
    <cellStyle name="輔色1" xfId="76"/>
    <cellStyle name="輔色1 2" xfId="77"/>
    <cellStyle name="輔色2" xfId="78"/>
    <cellStyle name="輔色2 2" xfId="79"/>
    <cellStyle name="輔色3" xfId="80"/>
    <cellStyle name="輔色3 2" xfId="81"/>
    <cellStyle name="輔色4" xfId="82"/>
    <cellStyle name="輔色4 2" xfId="83"/>
    <cellStyle name="輔色5" xfId="84"/>
    <cellStyle name="輔色5 2" xfId="85"/>
    <cellStyle name="輔色6" xfId="86"/>
    <cellStyle name="輔色6 2" xfId="87"/>
    <cellStyle name="標題" xfId="88"/>
    <cellStyle name="標題 1" xfId="89"/>
    <cellStyle name="標題 1 2" xfId="90"/>
    <cellStyle name="標題 2" xfId="91"/>
    <cellStyle name="標題 2 2" xfId="92"/>
    <cellStyle name="標題 3" xfId="93"/>
    <cellStyle name="標題 3 2" xfId="94"/>
    <cellStyle name="標題 4" xfId="95"/>
    <cellStyle name="標題 4 2" xfId="96"/>
    <cellStyle name="標題 5" xfId="97"/>
    <cellStyle name="輸入" xfId="98"/>
    <cellStyle name="輸入 2" xfId="99"/>
    <cellStyle name="輸出" xfId="100"/>
    <cellStyle name="輸出 2" xfId="101"/>
    <cellStyle name="檢查儲存格" xfId="102"/>
    <cellStyle name="檢查儲存格 2" xfId="103"/>
    <cellStyle name="壞" xfId="104"/>
    <cellStyle name="壞 2" xfId="105"/>
    <cellStyle name="警告文字" xfId="106"/>
    <cellStyle name="警告文字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PageLayoutView="0" workbookViewId="0" topLeftCell="A1">
      <selection activeCell="A18" sqref="A18"/>
    </sheetView>
  </sheetViews>
  <sheetFormatPr defaultColWidth="9.00390625" defaultRowHeight="15.75"/>
  <cols>
    <col min="1" max="1" width="58.625" style="0" bestFit="1" customWidth="1"/>
    <col min="2" max="2" width="32.625" style="0" bestFit="1" customWidth="1"/>
    <col min="3" max="4" width="35.375" style="0" customWidth="1"/>
    <col min="5" max="5" width="21.75390625" style="0" customWidth="1"/>
    <col min="6" max="6" width="16.875" style="0" customWidth="1"/>
  </cols>
  <sheetData>
    <row r="1" spans="1:6" ht="33" thickBot="1">
      <c r="A1" s="183" t="s">
        <v>2143</v>
      </c>
      <c r="B1" s="184"/>
      <c r="C1" s="184"/>
      <c r="D1" s="184"/>
      <c r="E1" s="184"/>
      <c r="F1" s="185"/>
    </row>
    <row r="2" spans="1:6" ht="24.75" thickBot="1">
      <c r="A2" s="186" t="s">
        <v>2144</v>
      </c>
      <c r="B2" s="187"/>
      <c r="C2" s="186" t="s">
        <v>2145</v>
      </c>
      <c r="D2" s="187"/>
      <c r="E2" s="187"/>
      <c r="F2" s="188"/>
    </row>
    <row r="3" spans="1:6" ht="21" customHeight="1">
      <c r="A3" s="13" t="s">
        <v>2146</v>
      </c>
      <c r="B3" s="191" t="s">
        <v>1485</v>
      </c>
      <c r="C3" s="179" t="s">
        <v>1374</v>
      </c>
      <c r="D3" s="180"/>
      <c r="E3" s="171" t="s">
        <v>1521</v>
      </c>
      <c r="F3" s="172"/>
    </row>
    <row r="4" spans="1:6" ht="19.5" customHeight="1" thickBot="1">
      <c r="A4" s="10" t="s">
        <v>428</v>
      </c>
      <c r="B4" s="192"/>
      <c r="C4" s="181" t="s">
        <v>2225</v>
      </c>
      <c r="D4" s="182"/>
      <c r="E4" s="173"/>
      <c r="F4" s="174"/>
    </row>
    <row r="5" spans="1:6" ht="21" customHeight="1">
      <c r="A5" s="13" t="s">
        <v>2147</v>
      </c>
      <c r="B5" s="189" t="s">
        <v>2152</v>
      </c>
      <c r="C5" s="177" t="s">
        <v>1375</v>
      </c>
      <c r="D5" s="178"/>
      <c r="E5" s="171" t="s">
        <v>2153</v>
      </c>
      <c r="F5" s="172"/>
    </row>
    <row r="6" spans="1:6" ht="19.5" customHeight="1" thickBot="1">
      <c r="A6" s="123" t="s">
        <v>1484</v>
      </c>
      <c r="B6" s="190"/>
      <c r="C6" s="181" t="s">
        <v>2226</v>
      </c>
      <c r="D6" s="182"/>
      <c r="E6" s="173"/>
      <c r="F6" s="174"/>
    </row>
    <row r="7" spans="1:6" ht="21" customHeight="1">
      <c r="A7" s="13" t="s">
        <v>2148</v>
      </c>
      <c r="B7" s="189" t="s">
        <v>2152</v>
      </c>
      <c r="C7" s="175" t="s">
        <v>1378</v>
      </c>
      <c r="D7" s="176"/>
      <c r="E7" s="171" t="s">
        <v>1602</v>
      </c>
      <c r="F7" s="172"/>
    </row>
    <row r="8" spans="1:6" ht="19.5" customHeight="1" thickBot="1">
      <c r="A8" s="9" t="s">
        <v>1372</v>
      </c>
      <c r="B8" s="190"/>
      <c r="C8" s="181" t="s">
        <v>2227</v>
      </c>
      <c r="D8" s="182"/>
      <c r="E8" s="173"/>
      <c r="F8" s="174"/>
    </row>
    <row r="9" spans="1:6" ht="21" customHeight="1">
      <c r="A9" s="13" t="s">
        <v>2149</v>
      </c>
      <c r="B9" s="191" t="s">
        <v>1411</v>
      </c>
      <c r="C9" s="179" t="s">
        <v>1377</v>
      </c>
      <c r="D9" s="180"/>
      <c r="E9" s="171" t="s">
        <v>2223</v>
      </c>
      <c r="F9" s="172"/>
    </row>
    <row r="10" spans="1:6" ht="19.5" customHeight="1" thickBot="1">
      <c r="A10" s="95" t="s">
        <v>1373</v>
      </c>
      <c r="B10" s="192"/>
      <c r="C10" s="181" t="s">
        <v>2228</v>
      </c>
      <c r="D10" s="182"/>
      <c r="E10" s="173"/>
      <c r="F10" s="174"/>
    </row>
    <row r="11" spans="1:6" ht="21" customHeight="1">
      <c r="A11" s="13" t="s">
        <v>2150</v>
      </c>
      <c r="B11" s="189" t="s">
        <v>1269</v>
      </c>
      <c r="C11" s="179" t="s">
        <v>1376</v>
      </c>
      <c r="D11" s="180"/>
      <c r="E11" s="171" t="s">
        <v>2154</v>
      </c>
      <c r="F11" s="172"/>
    </row>
    <row r="12" spans="1:6" ht="19.5" customHeight="1" thickBot="1">
      <c r="A12" s="9" t="s">
        <v>624</v>
      </c>
      <c r="B12" s="190"/>
      <c r="C12" s="181" t="s">
        <v>2229</v>
      </c>
      <c r="D12" s="182"/>
      <c r="E12" s="173"/>
      <c r="F12" s="174"/>
    </row>
    <row r="13" spans="1:6" ht="21" customHeight="1">
      <c r="A13" s="13" t="s">
        <v>2151</v>
      </c>
      <c r="B13" s="189" t="s">
        <v>1528</v>
      </c>
      <c r="C13" s="179" t="s">
        <v>1379</v>
      </c>
      <c r="D13" s="180"/>
      <c r="E13" s="171" t="s">
        <v>2224</v>
      </c>
      <c r="F13" s="172"/>
    </row>
    <row r="14" spans="1:6" ht="20.25" customHeight="1" thickBot="1">
      <c r="A14" s="9" t="s">
        <v>625</v>
      </c>
      <c r="B14" s="190"/>
      <c r="C14" s="181" t="s">
        <v>2230</v>
      </c>
      <c r="D14" s="182"/>
      <c r="E14" s="173"/>
      <c r="F14" s="174"/>
    </row>
  </sheetData>
  <sheetProtection/>
  <mergeCells count="28">
    <mergeCell ref="C4:D4"/>
    <mergeCell ref="B13:B14"/>
    <mergeCell ref="A2:B2"/>
    <mergeCell ref="B7:B8"/>
    <mergeCell ref="B3:B4"/>
    <mergeCell ref="B11:B12"/>
    <mergeCell ref="B9:B10"/>
    <mergeCell ref="B5:B6"/>
    <mergeCell ref="A1:F1"/>
    <mergeCell ref="C11:D11"/>
    <mergeCell ref="C9:D9"/>
    <mergeCell ref="C10:D10"/>
    <mergeCell ref="C2:F2"/>
    <mergeCell ref="E3:F4"/>
    <mergeCell ref="E5:F6"/>
    <mergeCell ref="E9:F10"/>
    <mergeCell ref="C3:D3"/>
    <mergeCell ref="E7:F8"/>
    <mergeCell ref="E13:F14"/>
    <mergeCell ref="C7:D7"/>
    <mergeCell ref="C5:D5"/>
    <mergeCell ref="C13:D13"/>
    <mergeCell ref="C14:D14"/>
    <mergeCell ref="C6:D6"/>
    <mergeCell ref="C12:D12"/>
    <mergeCell ref="C8:D8"/>
    <mergeCell ref="E11:F12"/>
  </mergeCells>
  <printOptions/>
  <pageMargins left="0.31496062992125984" right="0.11811023622047245" top="0.7480314960629921" bottom="0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13"/>
  <sheetViews>
    <sheetView view="pageBreakPreview" zoomScale="80" zoomScaleNormal="80" zoomScaleSheetLayoutView="80" zoomScalePageLayoutView="0" workbookViewId="0" topLeftCell="C428">
      <selection activeCell="C343" sqref="C343"/>
    </sheetView>
  </sheetViews>
  <sheetFormatPr defaultColWidth="9.00390625" defaultRowHeight="15.75"/>
  <cols>
    <col min="1" max="1" width="10.375" style="5" hidden="1" customWidth="1"/>
    <col min="2" max="2" width="20.625" style="5" hidden="1" customWidth="1"/>
    <col min="3" max="3" width="45.125" style="5" bestFit="1" customWidth="1"/>
    <col min="4" max="4" width="7.00390625" style="86" hidden="1" customWidth="1"/>
    <col min="5" max="5" width="8.00390625" style="86" hidden="1" customWidth="1"/>
    <col min="6" max="6" width="7.125" style="86" hidden="1" customWidth="1"/>
    <col min="7" max="13" width="7.125" style="117" hidden="1" customWidth="1"/>
    <col min="14" max="14" width="10.625" style="211" bestFit="1" customWidth="1"/>
    <col min="15" max="15" width="13.75390625" style="217" bestFit="1" customWidth="1"/>
    <col min="16" max="16" width="13.25390625" style="87" hidden="1" customWidth="1"/>
    <col min="17" max="17" width="32.125" style="5" bestFit="1" customWidth="1"/>
    <col min="18" max="18" width="32.875" style="5" hidden="1" customWidth="1"/>
    <col min="19" max="19" width="19.625" style="5" bestFit="1" customWidth="1"/>
    <col min="20" max="20" width="5.875" style="5" hidden="1" customWidth="1"/>
    <col min="21" max="16384" width="9.00390625" style="5" customWidth="1"/>
  </cols>
  <sheetData>
    <row r="1" spans="1:20" ht="26.25">
      <c r="A1" s="210" t="s">
        <v>2342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</row>
    <row r="2" spans="1:20" ht="15.75">
      <c r="A2" s="206" t="s">
        <v>9</v>
      </c>
      <c r="B2" s="208" t="s">
        <v>10</v>
      </c>
      <c r="C2" s="221" t="s">
        <v>2329</v>
      </c>
      <c r="D2" s="156" t="s">
        <v>439</v>
      </c>
      <c r="E2" s="156" t="s">
        <v>281</v>
      </c>
      <c r="F2" s="222">
        <v>42377</v>
      </c>
      <c r="G2" s="222">
        <v>42378</v>
      </c>
      <c r="H2" s="222">
        <v>42379</v>
      </c>
      <c r="I2" s="222">
        <v>42380</v>
      </c>
      <c r="J2" s="222">
        <v>42381</v>
      </c>
      <c r="K2" s="222">
        <v>42382</v>
      </c>
      <c r="L2" s="222">
        <v>42383</v>
      </c>
      <c r="M2" s="222">
        <v>42384</v>
      </c>
      <c r="N2" s="154" t="s">
        <v>12</v>
      </c>
      <c r="O2" s="220" t="s">
        <v>103</v>
      </c>
      <c r="P2" s="223" t="s">
        <v>104</v>
      </c>
      <c r="Q2" s="223" t="s">
        <v>23</v>
      </c>
      <c r="R2" s="154" t="s">
        <v>13</v>
      </c>
      <c r="S2" s="154" t="s">
        <v>24</v>
      </c>
      <c r="T2" s="18" t="s">
        <v>14</v>
      </c>
    </row>
    <row r="3" spans="1:20" ht="15.75" hidden="1">
      <c r="A3" s="21" t="s">
        <v>801</v>
      </c>
      <c r="B3" s="16" t="s">
        <v>796</v>
      </c>
      <c r="C3" s="26" t="s">
        <v>797</v>
      </c>
      <c r="D3" s="101"/>
      <c r="E3" s="100">
        <f>SUM(F3:M3)</f>
        <v>0</v>
      </c>
      <c r="F3" s="100"/>
      <c r="G3" s="100"/>
      <c r="H3" s="100"/>
      <c r="I3" s="100"/>
      <c r="J3" s="100"/>
      <c r="K3" s="100"/>
      <c r="L3" s="100"/>
      <c r="M3" s="100"/>
      <c r="N3" s="27">
        <v>10900</v>
      </c>
      <c r="O3" s="29">
        <f aca="true" t="shared" si="0" ref="O3:O34">SUM(P3*1.02)</f>
        <v>7129.8</v>
      </c>
      <c r="P3" s="27">
        <v>6990</v>
      </c>
      <c r="Q3" s="28">
        <v>32</v>
      </c>
      <c r="R3" s="25" t="s">
        <v>798</v>
      </c>
      <c r="S3" s="18" t="s">
        <v>799</v>
      </c>
      <c r="T3" s="24" t="s">
        <v>800</v>
      </c>
    </row>
    <row r="4" spans="1:20" ht="15.75" hidden="1">
      <c r="A4" s="16" t="s">
        <v>1486</v>
      </c>
      <c r="B4" s="16" t="s">
        <v>1487</v>
      </c>
      <c r="C4" s="124" t="s">
        <v>1488</v>
      </c>
      <c r="D4" s="101"/>
      <c r="E4" s="100">
        <f>SUM(F4:M4)</f>
        <v>0</v>
      </c>
      <c r="F4" s="166"/>
      <c r="G4" s="166"/>
      <c r="H4" s="166"/>
      <c r="I4" s="166"/>
      <c r="J4" s="166"/>
      <c r="K4" s="166"/>
      <c r="L4" s="166"/>
      <c r="M4" s="166"/>
      <c r="N4" s="19">
        <v>13900</v>
      </c>
      <c r="O4" s="29">
        <f t="shared" si="0"/>
        <v>8294.64</v>
      </c>
      <c r="P4" s="23">
        <v>8132</v>
      </c>
      <c r="Q4" s="20">
        <v>32</v>
      </c>
      <c r="R4" s="167" t="s">
        <v>1489</v>
      </c>
      <c r="S4" s="18" t="s">
        <v>1490</v>
      </c>
      <c r="T4" s="24" t="s">
        <v>1491</v>
      </c>
    </row>
    <row r="5" spans="1:20" ht="15.75" hidden="1">
      <c r="A5" s="21" t="s">
        <v>652</v>
      </c>
      <c r="B5" s="16" t="s">
        <v>70</v>
      </c>
      <c r="C5" s="17" t="s">
        <v>155</v>
      </c>
      <c r="D5" s="101"/>
      <c r="E5" s="100">
        <f>SUM(F5:M5)</f>
        <v>0</v>
      </c>
      <c r="F5" s="100"/>
      <c r="G5" s="100"/>
      <c r="H5" s="100"/>
      <c r="I5" s="101"/>
      <c r="J5" s="101"/>
      <c r="K5" s="101"/>
      <c r="L5" s="101"/>
      <c r="M5" s="101"/>
      <c r="N5" s="19">
        <v>14900</v>
      </c>
      <c r="O5" s="29">
        <f t="shared" si="0"/>
        <v>9408.48</v>
      </c>
      <c r="P5" s="23">
        <v>9224</v>
      </c>
      <c r="Q5" s="20">
        <v>32</v>
      </c>
      <c r="R5" s="167" t="s">
        <v>71</v>
      </c>
      <c r="S5" s="18" t="s">
        <v>7</v>
      </c>
      <c r="T5" s="24" t="s">
        <v>8</v>
      </c>
    </row>
    <row r="6" spans="1:20" ht="15.75">
      <c r="A6" s="21" t="s">
        <v>425</v>
      </c>
      <c r="B6" s="16" t="s">
        <v>431</v>
      </c>
      <c r="C6" s="17" t="s">
        <v>408</v>
      </c>
      <c r="D6" s="101">
        <v>2</v>
      </c>
      <c r="E6" s="100">
        <f aca="true" t="shared" si="1" ref="E6:E67">SUM(F6:M6)</f>
        <v>2</v>
      </c>
      <c r="F6" s="100">
        <v>2</v>
      </c>
      <c r="G6" s="100"/>
      <c r="H6" s="100"/>
      <c r="I6" s="101"/>
      <c r="J6" s="101"/>
      <c r="K6" s="101"/>
      <c r="L6" s="101"/>
      <c r="M6" s="105"/>
      <c r="N6" s="19">
        <v>13900</v>
      </c>
      <c r="O6" s="29">
        <f t="shared" si="0"/>
        <v>9110.64</v>
      </c>
      <c r="P6" s="23">
        <v>8932</v>
      </c>
      <c r="Q6" s="20">
        <v>32</v>
      </c>
      <c r="R6" s="167" t="s">
        <v>84</v>
      </c>
      <c r="S6" s="18" t="s">
        <v>407</v>
      </c>
      <c r="T6" s="24" t="s">
        <v>8</v>
      </c>
    </row>
    <row r="7" spans="1:20" ht="15.75">
      <c r="A7" s="21" t="s">
        <v>425</v>
      </c>
      <c r="B7" s="16" t="s">
        <v>512</v>
      </c>
      <c r="C7" s="17" t="s">
        <v>406</v>
      </c>
      <c r="D7" s="101">
        <v>1</v>
      </c>
      <c r="E7" s="100">
        <f t="shared" si="1"/>
        <v>1</v>
      </c>
      <c r="F7" s="101">
        <v>1</v>
      </c>
      <c r="G7" s="101"/>
      <c r="H7" s="101"/>
      <c r="I7" s="101"/>
      <c r="J7" s="101"/>
      <c r="K7" s="101"/>
      <c r="L7" s="101"/>
      <c r="M7" s="105"/>
      <c r="N7" s="19">
        <v>15900</v>
      </c>
      <c r="O7" s="29">
        <f t="shared" si="0"/>
        <v>9843</v>
      </c>
      <c r="P7" s="23">
        <v>9650</v>
      </c>
      <c r="Q7" s="20">
        <v>32</v>
      </c>
      <c r="R7" s="167" t="s">
        <v>71</v>
      </c>
      <c r="S7" s="18" t="s">
        <v>407</v>
      </c>
      <c r="T7" s="24" t="s">
        <v>8</v>
      </c>
    </row>
    <row r="8" spans="1:20" ht="15.75" hidden="1">
      <c r="A8" s="21" t="s">
        <v>425</v>
      </c>
      <c r="B8" s="16" t="s">
        <v>802</v>
      </c>
      <c r="C8" s="17" t="s">
        <v>803</v>
      </c>
      <c r="D8" s="101"/>
      <c r="E8" s="100">
        <f>SUM(F8:M8)</f>
        <v>0</v>
      </c>
      <c r="F8" s="101"/>
      <c r="G8" s="101"/>
      <c r="H8" s="101"/>
      <c r="I8" s="101"/>
      <c r="J8" s="101"/>
      <c r="K8" s="101"/>
      <c r="L8" s="102"/>
      <c r="M8" s="102"/>
      <c r="N8" s="19">
        <v>19900</v>
      </c>
      <c r="O8" s="29">
        <f t="shared" si="0"/>
        <v>10958.880000000001</v>
      </c>
      <c r="P8" s="23">
        <v>10744</v>
      </c>
      <c r="Q8" s="20">
        <v>39</v>
      </c>
      <c r="R8" s="167" t="s">
        <v>804</v>
      </c>
      <c r="S8" s="18" t="s">
        <v>805</v>
      </c>
      <c r="T8" s="24" t="s">
        <v>800</v>
      </c>
    </row>
    <row r="9" spans="1:20" ht="15.75" hidden="1">
      <c r="A9" s="21" t="s">
        <v>427</v>
      </c>
      <c r="B9" s="16" t="s">
        <v>806</v>
      </c>
      <c r="C9" s="26" t="s">
        <v>807</v>
      </c>
      <c r="D9" s="101"/>
      <c r="E9" s="100">
        <f>SUM(F9:M9)</f>
        <v>0</v>
      </c>
      <c r="F9" s="100"/>
      <c r="G9" s="100"/>
      <c r="H9" s="100"/>
      <c r="I9" s="101"/>
      <c r="J9" s="100"/>
      <c r="K9" s="103"/>
      <c r="L9" s="103"/>
      <c r="M9" s="103"/>
      <c r="N9" s="27">
        <v>19900</v>
      </c>
      <c r="O9" s="29">
        <f t="shared" si="0"/>
        <v>13430.34</v>
      </c>
      <c r="P9" s="27">
        <v>13167</v>
      </c>
      <c r="Q9" s="24">
        <v>42</v>
      </c>
      <c r="R9" s="18" t="s">
        <v>778</v>
      </c>
      <c r="S9" s="18" t="s">
        <v>808</v>
      </c>
      <c r="T9" s="24" t="s">
        <v>800</v>
      </c>
    </row>
    <row r="10" spans="1:20" ht="15.75" hidden="1">
      <c r="A10" s="21" t="s">
        <v>425</v>
      </c>
      <c r="B10" s="16" t="s">
        <v>83</v>
      </c>
      <c r="C10" s="21" t="s">
        <v>160</v>
      </c>
      <c r="D10" s="101"/>
      <c r="E10" s="100">
        <f t="shared" si="1"/>
        <v>0</v>
      </c>
      <c r="F10" s="101"/>
      <c r="G10" s="100"/>
      <c r="H10" s="100"/>
      <c r="I10" s="100"/>
      <c r="J10" s="100"/>
      <c r="K10" s="100"/>
      <c r="L10" s="100"/>
      <c r="M10" s="105"/>
      <c r="N10" s="23">
        <v>17900</v>
      </c>
      <c r="O10" s="29">
        <f t="shared" si="0"/>
        <v>10958.880000000001</v>
      </c>
      <c r="P10" s="25">
        <v>10744</v>
      </c>
      <c r="Q10" s="24">
        <v>42</v>
      </c>
      <c r="R10" s="18" t="s">
        <v>84</v>
      </c>
      <c r="S10" s="18" t="s">
        <v>82</v>
      </c>
      <c r="T10" s="24" t="s">
        <v>8</v>
      </c>
    </row>
    <row r="11" spans="1:20" s="12" customFormat="1" ht="16.5" hidden="1">
      <c r="A11" s="21" t="s">
        <v>425</v>
      </c>
      <c r="B11" s="16" t="s">
        <v>80</v>
      </c>
      <c r="C11" s="21" t="s">
        <v>161</v>
      </c>
      <c r="D11" s="101"/>
      <c r="E11" s="100">
        <f t="shared" si="1"/>
        <v>0</v>
      </c>
      <c r="F11" s="101"/>
      <c r="G11" s="100"/>
      <c r="H11" s="100"/>
      <c r="I11" s="100"/>
      <c r="J11" s="100"/>
      <c r="K11" s="100"/>
      <c r="L11" s="100"/>
      <c r="M11" s="100"/>
      <c r="N11" s="23">
        <v>19900</v>
      </c>
      <c r="O11" s="29">
        <f t="shared" si="0"/>
        <v>11842.2</v>
      </c>
      <c r="P11" s="25">
        <v>11610</v>
      </c>
      <c r="Q11" s="24">
        <v>42</v>
      </c>
      <c r="R11" s="18" t="s">
        <v>71</v>
      </c>
      <c r="S11" s="18" t="s">
        <v>82</v>
      </c>
      <c r="T11" s="24" t="s">
        <v>8</v>
      </c>
    </row>
    <row r="12" spans="1:20" s="12" customFormat="1" ht="16.5" hidden="1">
      <c r="A12" s="21" t="s">
        <v>425</v>
      </c>
      <c r="B12" s="16" t="s">
        <v>307</v>
      </c>
      <c r="C12" s="21" t="s">
        <v>183</v>
      </c>
      <c r="D12" s="101"/>
      <c r="E12" s="100">
        <f t="shared" si="1"/>
        <v>0</v>
      </c>
      <c r="F12" s="101"/>
      <c r="G12" s="100"/>
      <c r="H12" s="100"/>
      <c r="I12" s="100"/>
      <c r="J12" s="100"/>
      <c r="K12" s="100"/>
      <c r="L12" s="100"/>
      <c r="M12" s="100"/>
      <c r="N12" s="19">
        <v>29900</v>
      </c>
      <c r="O12" s="29">
        <f t="shared" si="0"/>
        <v>15245.94</v>
      </c>
      <c r="P12" s="23">
        <v>14947</v>
      </c>
      <c r="Q12" s="20">
        <v>42</v>
      </c>
      <c r="R12" s="18" t="s">
        <v>46</v>
      </c>
      <c r="S12" s="18" t="s">
        <v>45</v>
      </c>
      <c r="T12" s="24" t="s">
        <v>8</v>
      </c>
    </row>
    <row r="13" spans="1:20" ht="16.5" hidden="1">
      <c r="A13" s="16" t="s">
        <v>425</v>
      </c>
      <c r="B13" s="26" t="s">
        <v>231</v>
      </c>
      <c r="C13" s="26" t="s">
        <v>221</v>
      </c>
      <c r="D13" s="101"/>
      <c r="E13" s="100">
        <f t="shared" si="1"/>
        <v>0</v>
      </c>
      <c r="F13" s="100"/>
      <c r="G13" s="100"/>
      <c r="H13" s="100"/>
      <c r="I13" s="100"/>
      <c r="J13" s="100"/>
      <c r="K13" s="100"/>
      <c r="L13" s="100"/>
      <c r="M13" s="133"/>
      <c r="N13" s="23">
        <v>29900</v>
      </c>
      <c r="O13" s="29">
        <f t="shared" si="0"/>
        <v>15245.94</v>
      </c>
      <c r="P13" s="23">
        <v>14947</v>
      </c>
      <c r="Q13" s="24">
        <v>42</v>
      </c>
      <c r="R13" s="18" t="s">
        <v>44</v>
      </c>
      <c r="S13" s="18" t="s">
        <v>45</v>
      </c>
      <c r="T13" s="24" t="s">
        <v>8</v>
      </c>
    </row>
    <row r="14" spans="1:20" s="12" customFormat="1" ht="16.5">
      <c r="A14" s="21" t="s">
        <v>426</v>
      </c>
      <c r="B14" s="16" t="s">
        <v>432</v>
      </c>
      <c r="C14" s="21" t="s">
        <v>423</v>
      </c>
      <c r="D14" s="101">
        <v>8</v>
      </c>
      <c r="E14" s="100">
        <f t="shared" si="1"/>
        <v>8</v>
      </c>
      <c r="F14" s="100">
        <v>8</v>
      </c>
      <c r="G14" s="100"/>
      <c r="H14" s="100"/>
      <c r="I14" s="100"/>
      <c r="J14" s="100"/>
      <c r="K14" s="100"/>
      <c r="L14" s="100"/>
      <c r="M14" s="133"/>
      <c r="N14" s="23">
        <v>17490</v>
      </c>
      <c r="O14" s="29">
        <f t="shared" si="0"/>
        <v>11577</v>
      </c>
      <c r="P14" s="25">
        <v>11350</v>
      </c>
      <c r="Q14" s="24">
        <v>42</v>
      </c>
      <c r="R14" s="18" t="s">
        <v>84</v>
      </c>
      <c r="S14" s="18" t="s">
        <v>410</v>
      </c>
      <c r="T14" s="24" t="s">
        <v>8</v>
      </c>
    </row>
    <row r="15" spans="1:20" ht="15.75">
      <c r="A15" s="78" t="s">
        <v>426</v>
      </c>
      <c r="B15" s="16" t="s">
        <v>433</v>
      </c>
      <c r="C15" s="21" t="s">
        <v>409</v>
      </c>
      <c r="D15" s="101">
        <v>4</v>
      </c>
      <c r="E15" s="100">
        <f t="shared" si="1"/>
        <v>4</v>
      </c>
      <c r="F15" s="101">
        <v>4</v>
      </c>
      <c r="G15" s="100"/>
      <c r="H15" s="100"/>
      <c r="I15" s="100"/>
      <c r="J15" s="100"/>
      <c r="K15" s="100"/>
      <c r="L15" s="100"/>
      <c r="M15" s="100"/>
      <c r="N15" s="23">
        <v>18900</v>
      </c>
      <c r="O15" s="29">
        <f t="shared" si="0"/>
        <v>12387.9</v>
      </c>
      <c r="P15" s="25">
        <v>12145</v>
      </c>
      <c r="Q15" s="24">
        <v>42</v>
      </c>
      <c r="R15" s="18" t="s">
        <v>81</v>
      </c>
      <c r="S15" s="18" t="s">
        <v>410</v>
      </c>
      <c r="T15" s="24" t="s">
        <v>8</v>
      </c>
    </row>
    <row r="16" spans="1:20" ht="15.75">
      <c r="A16" s="16" t="s">
        <v>425</v>
      </c>
      <c r="B16" s="16" t="s">
        <v>630</v>
      </c>
      <c r="C16" s="21" t="s">
        <v>628</v>
      </c>
      <c r="D16" s="101"/>
      <c r="E16" s="100">
        <f t="shared" si="1"/>
        <v>0</v>
      </c>
      <c r="F16" s="101"/>
      <c r="G16" s="101"/>
      <c r="H16" s="101"/>
      <c r="I16" s="101"/>
      <c r="J16" s="101"/>
      <c r="K16" s="101"/>
      <c r="L16" s="101"/>
      <c r="M16" s="101"/>
      <c r="N16" s="19">
        <v>24900</v>
      </c>
      <c r="O16" s="29">
        <f t="shared" si="0"/>
        <v>15669.24</v>
      </c>
      <c r="P16" s="23">
        <v>15362</v>
      </c>
      <c r="Q16" s="24">
        <v>42</v>
      </c>
      <c r="R16" s="18" t="s">
        <v>21</v>
      </c>
      <c r="S16" s="18" t="s">
        <v>629</v>
      </c>
      <c r="T16" s="24" t="s">
        <v>8</v>
      </c>
    </row>
    <row r="17" spans="1:20" ht="15.75">
      <c r="A17" s="26" t="s">
        <v>533</v>
      </c>
      <c r="B17" s="26" t="s">
        <v>635</v>
      </c>
      <c r="C17" s="26" t="s">
        <v>636</v>
      </c>
      <c r="D17" s="100"/>
      <c r="E17" s="100">
        <f t="shared" si="1"/>
        <v>0</v>
      </c>
      <c r="F17" s="100"/>
      <c r="G17" s="100"/>
      <c r="H17" s="100"/>
      <c r="I17" s="100"/>
      <c r="J17" s="100"/>
      <c r="K17" s="100"/>
      <c r="L17" s="100"/>
      <c r="M17" s="100"/>
      <c r="N17" s="25">
        <v>32900</v>
      </c>
      <c r="O17" s="29">
        <f t="shared" si="0"/>
        <v>20319.420000000002</v>
      </c>
      <c r="P17" s="25">
        <v>19921</v>
      </c>
      <c r="Q17" s="24">
        <v>42</v>
      </c>
      <c r="R17" s="18" t="s">
        <v>424</v>
      </c>
      <c r="S17" s="18" t="s">
        <v>391</v>
      </c>
      <c r="T17" s="24" t="s">
        <v>8</v>
      </c>
    </row>
    <row r="18" spans="1:20" s="12" customFormat="1" ht="16.5" hidden="1">
      <c r="A18" s="16" t="s">
        <v>427</v>
      </c>
      <c r="B18" s="16" t="s">
        <v>819</v>
      </c>
      <c r="C18" s="26" t="s">
        <v>820</v>
      </c>
      <c r="D18" s="100"/>
      <c r="E18" s="100">
        <f>SUM(F18:M18)</f>
        <v>0</v>
      </c>
      <c r="F18" s="100"/>
      <c r="G18" s="100"/>
      <c r="H18" s="100"/>
      <c r="I18" s="100"/>
      <c r="J18" s="100"/>
      <c r="K18" s="100"/>
      <c r="L18" s="101"/>
      <c r="M18" s="100"/>
      <c r="N18" s="19">
        <v>29900</v>
      </c>
      <c r="O18" s="29">
        <f t="shared" si="0"/>
        <v>17225.760000000002</v>
      </c>
      <c r="P18" s="23">
        <v>16888</v>
      </c>
      <c r="Q18" s="20">
        <v>47</v>
      </c>
      <c r="R18" s="18" t="s">
        <v>821</v>
      </c>
      <c r="S18" s="18" t="s">
        <v>822</v>
      </c>
      <c r="T18" s="24" t="s">
        <v>800</v>
      </c>
    </row>
    <row r="19" spans="1:20" ht="15.75" hidden="1">
      <c r="A19" s="80" t="s">
        <v>427</v>
      </c>
      <c r="B19" s="16" t="s">
        <v>353</v>
      </c>
      <c r="C19" s="26" t="s">
        <v>199</v>
      </c>
      <c r="D19" s="101"/>
      <c r="E19" s="100">
        <f t="shared" si="1"/>
        <v>0</v>
      </c>
      <c r="F19" s="101"/>
      <c r="G19" s="100"/>
      <c r="H19" s="100"/>
      <c r="I19" s="100"/>
      <c r="J19" s="100"/>
      <c r="K19" s="100"/>
      <c r="L19" s="100"/>
      <c r="M19" s="100"/>
      <c r="N19" s="27">
        <v>34900</v>
      </c>
      <c r="O19" s="29">
        <f t="shared" si="0"/>
        <v>13430.34</v>
      </c>
      <c r="P19" s="27">
        <v>13167</v>
      </c>
      <c r="Q19" s="24">
        <v>42</v>
      </c>
      <c r="R19" s="18" t="s">
        <v>46</v>
      </c>
      <c r="S19" s="18" t="s">
        <v>197</v>
      </c>
      <c r="T19" s="24" t="s">
        <v>8</v>
      </c>
    </row>
    <row r="20" spans="1:20" ht="15.75" hidden="1">
      <c r="A20" s="16" t="s">
        <v>818</v>
      </c>
      <c r="B20" s="16" t="s">
        <v>815</v>
      </c>
      <c r="C20" s="17" t="s">
        <v>816</v>
      </c>
      <c r="D20" s="101"/>
      <c r="E20" s="100">
        <f>SUM(F20:M20)</f>
        <v>0</v>
      </c>
      <c r="F20" s="101"/>
      <c r="G20" s="101"/>
      <c r="H20" s="101"/>
      <c r="I20" s="100"/>
      <c r="J20" s="101"/>
      <c r="K20" s="101"/>
      <c r="L20" s="101"/>
      <c r="M20" s="100"/>
      <c r="N20" s="19">
        <v>71900</v>
      </c>
      <c r="O20" s="29">
        <f t="shared" si="0"/>
        <v>23358</v>
      </c>
      <c r="P20" s="23">
        <v>22900</v>
      </c>
      <c r="Q20" s="20">
        <v>47</v>
      </c>
      <c r="R20" s="18" t="s">
        <v>778</v>
      </c>
      <c r="S20" s="18" t="s">
        <v>817</v>
      </c>
      <c r="T20" s="24" t="s">
        <v>800</v>
      </c>
    </row>
    <row r="21" spans="1:20" s="12" customFormat="1" ht="16.5" hidden="1">
      <c r="A21" s="21" t="s">
        <v>777</v>
      </c>
      <c r="B21" s="21" t="s">
        <v>809</v>
      </c>
      <c r="C21" s="16" t="s">
        <v>810</v>
      </c>
      <c r="D21" s="101"/>
      <c r="E21" s="100">
        <f>SUM(F21:M21)</f>
        <v>0</v>
      </c>
      <c r="F21" s="100"/>
      <c r="G21" s="100"/>
      <c r="H21" s="100"/>
      <c r="I21" s="100"/>
      <c r="J21" s="100"/>
      <c r="K21" s="100"/>
      <c r="L21" s="100"/>
      <c r="M21" s="100"/>
      <c r="N21" s="23">
        <v>44900</v>
      </c>
      <c r="O21" s="29">
        <f t="shared" si="0"/>
        <v>22338</v>
      </c>
      <c r="P21" s="25">
        <v>21900</v>
      </c>
      <c r="Q21" s="24">
        <v>47</v>
      </c>
      <c r="R21" s="18" t="s">
        <v>778</v>
      </c>
      <c r="S21" s="18" t="s">
        <v>811</v>
      </c>
      <c r="T21" s="24" t="s">
        <v>779</v>
      </c>
    </row>
    <row r="22" spans="1:20" s="12" customFormat="1" ht="16.5" hidden="1">
      <c r="A22" s="16" t="s">
        <v>777</v>
      </c>
      <c r="B22" s="21" t="s">
        <v>812</v>
      </c>
      <c r="C22" s="26" t="s">
        <v>813</v>
      </c>
      <c r="D22" s="101"/>
      <c r="E22" s="100">
        <f>SUM(F22:M22)</f>
        <v>0</v>
      </c>
      <c r="F22" s="101"/>
      <c r="G22" s="101"/>
      <c r="H22" s="100"/>
      <c r="I22" s="100"/>
      <c r="J22" s="100"/>
      <c r="K22" s="100"/>
      <c r="L22" s="100"/>
      <c r="M22" s="100"/>
      <c r="N22" s="27">
        <v>53900</v>
      </c>
      <c r="O22" s="29">
        <f t="shared" si="0"/>
        <v>25398</v>
      </c>
      <c r="P22" s="27">
        <v>24900</v>
      </c>
      <c r="Q22" s="28">
        <v>47</v>
      </c>
      <c r="R22" s="18" t="s">
        <v>778</v>
      </c>
      <c r="S22" s="18" t="s">
        <v>814</v>
      </c>
      <c r="T22" s="24" t="s">
        <v>779</v>
      </c>
    </row>
    <row r="23" spans="1:20" ht="15.75" hidden="1">
      <c r="A23" s="21" t="s">
        <v>425</v>
      </c>
      <c r="B23" s="21" t="s">
        <v>1079</v>
      </c>
      <c r="C23" s="26" t="s">
        <v>1080</v>
      </c>
      <c r="D23" s="101">
        <v>0</v>
      </c>
      <c r="E23" s="100">
        <f t="shared" si="1"/>
        <v>0</v>
      </c>
      <c r="F23" s="101">
        <v>0</v>
      </c>
      <c r="G23" s="101"/>
      <c r="H23" s="101"/>
      <c r="I23" s="101"/>
      <c r="J23" s="101"/>
      <c r="K23" s="100"/>
      <c r="L23" s="100"/>
      <c r="M23" s="100"/>
      <c r="N23" s="19">
        <v>27900</v>
      </c>
      <c r="O23" s="29">
        <f t="shared" si="0"/>
        <v>13856.7</v>
      </c>
      <c r="P23" s="23">
        <v>13585</v>
      </c>
      <c r="Q23" s="20">
        <v>47</v>
      </c>
      <c r="R23" s="167" t="s">
        <v>1081</v>
      </c>
      <c r="S23" s="18" t="s">
        <v>1082</v>
      </c>
      <c r="T23" s="24" t="s">
        <v>1078</v>
      </c>
    </row>
    <row r="24" spans="1:20" ht="15.75" hidden="1">
      <c r="A24" s="78" t="s">
        <v>425</v>
      </c>
      <c r="B24" s="21" t="s">
        <v>72</v>
      </c>
      <c r="C24" s="26" t="s">
        <v>162</v>
      </c>
      <c r="D24" s="101"/>
      <c r="E24" s="100">
        <f t="shared" si="1"/>
        <v>0</v>
      </c>
      <c r="F24" s="101"/>
      <c r="G24" s="100"/>
      <c r="H24" s="100"/>
      <c r="I24" s="100"/>
      <c r="J24" s="100"/>
      <c r="K24" s="100"/>
      <c r="L24" s="100"/>
      <c r="M24" s="100"/>
      <c r="N24" s="19">
        <v>29900</v>
      </c>
      <c r="O24" s="29">
        <f t="shared" si="0"/>
        <v>13856.7</v>
      </c>
      <c r="P24" s="23">
        <v>13585</v>
      </c>
      <c r="Q24" s="20">
        <v>47</v>
      </c>
      <c r="R24" s="167" t="s">
        <v>71</v>
      </c>
      <c r="S24" s="18" t="s">
        <v>43</v>
      </c>
      <c r="T24" s="24" t="s">
        <v>8</v>
      </c>
    </row>
    <row r="25" spans="1:20" ht="15.75">
      <c r="A25" s="78" t="s">
        <v>426</v>
      </c>
      <c r="B25" s="16" t="s">
        <v>440</v>
      </c>
      <c r="C25" s="21" t="s">
        <v>441</v>
      </c>
      <c r="D25" s="101"/>
      <c r="E25" s="100">
        <f t="shared" si="1"/>
        <v>0</v>
      </c>
      <c r="F25" s="101"/>
      <c r="G25" s="100"/>
      <c r="H25" s="100"/>
      <c r="I25" s="100"/>
      <c r="J25" s="100"/>
      <c r="K25" s="100"/>
      <c r="L25" s="100"/>
      <c r="M25" s="100"/>
      <c r="N25" s="23">
        <v>31900</v>
      </c>
      <c r="O25" s="29">
        <f t="shared" si="0"/>
        <v>15669.24</v>
      </c>
      <c r="P25" s="25">
        <v>15362</v>
      </c>
      <c r="Q25" s="20">
        <v>47</v>
      </c>
      <c r="R25" s="18" t="s">
        <v>71</v>
      </c>
      <c r="S25" s="18" t="s">
        <v>442</v>
      </c>
      <c r="T25" s="24" t="s">
        <v>8</v>
      </c>
    </row>
    <row r="26" spans="1:20" ht="15.75">
      <c r="A26" s="26" t="s">
        <v>533</v>
      </c>
      <c r="B26" s="26" t="s">
        <v>631</v>
      </c>
      <c r="C26" s="26" t="s">
        <v>632</v>
      </c>
      <c r="D26" s="100">
        <v>2</v>
      </c>
      <c r="E26" s="100">
        <f t="shared" si="1"/>
        <v>2</v>
      </c>
      <c r="F26" s="100">
        <v>2</v>
      </c>
      <c r="G26" s="100"/>
      <c r="H26" s="100"/>
      <c r="I26" s="100"/>
      <c r="J26" s="100"/>
      <c r="K26" s="100"/>
      <c r="L26" s="100"/>
      <c r="M26" s="100"/>
      <c r="N26" s="23">
        <v>29900</v>
      </c>
      <c r="O26" s="29">
        <f t="shared" si="0"/>
        <v>19590.12</v>
      </c>
      <c r="P26" s="25">
        <v>19206</v>
      </c>
      <c r="Q26" s="18">
        <v>40</v>
      </c>
      <c r="R26" s="18" t="s">
        <v>633</v>
      </c>
      <c r="S26" s="18" t="s">
        <v>634</v>
      </c>
      <c r="T26" s="24" t="s">
        <v>8</v>
      </c>
    </row>
    <row r="27" spans="1:20" ht="15.75">
      <c r="A27" s="26" t="s">
        <v>641</v>
      </c>
      <c r="B27" s="26" t="s">
        <v>635</v>
      </c>
      <c r="C27" s="26" t="s">
        <v>636</v>
      </c>
      <c r="D27" s="100"/>
      <c r="E27" s="100">
        <f>SUM(F27:M27)</f>
        <v>0</v>
      </c>
      <c r="F27" s="100"/>
      <c r="G27" s="100"/>
      <c r="H27" s="100"/>
      <c r="I27" s="100"/>
      <c r="J27" s="100"/>
      <c r="K27" s="100"/>
      <c r="L27" s="100"/>
      <c r="M27" s="100"/>
      <c r="N27" s="25">
        <v>32900</v>
      </c>
      <c r="O27" s="29">
        <f t="shared" si="0"/>
        <v>20319.420000000002</v>
      </c>
      <c r="P27" s="25">
        <v>19921</v>
      </c>
      <c r="Q27" s="18">
        <v>42</v>
      </c>
      <c r="R27" s="18" t="s">
        <v>424</v>
      </c>
      <c r="S27" s="18" t="s">
        <v>391</v>
      </c>
      <c r="T27" s="24" t="s">
        <v>8</v>
      </c>
    </row>
    <row r="28" spans="1:20" ht="15.75">
      <c r="A28" s="26" t="s">
        <v>533</v>
      </c>
      <c r="B28" s="26" t="s">
        <v>554</v>
      </c>
      <c r="C28" s="26" t="s">
        <v>552</v>
      </c>
      <c r="D28" s="100">
        <v>112</v>
      </c>
      <c r="E28" s="100">
        <f t="shared" si="1"/>
        <v>60</v>
      </c>
      <c r="F28" s="100">
        <v>20</v>
      </c>
      <c r="G28" s="100">
        <v>20</v>
      </c>
      <c r="H28" s="100"/>
      <c r="I28" s="100">
        <v>10</v>
      </c>
      <c r="J28" s="100">
        <v>10</v>
      </c>
      <c r="K28" s="100"/>
      <c r="L28" s="100"/>
      <c r="M28" s="100"/>
      <c r="N28" s="23">
        <v>44900</v>
      </c>
      <c r="O28" s="29">
        <f t="shared" si="0"/>
        <v>25887.600000000002</v>
      </c>
      <c r="P28" s="25">
        <v>25380</v>
      </c>
      <c r="Q28" s="18">
        <v>49</v>
      </c>
      <c r="R28" s="167" t="s">
        <v>424</v>
      </c>
      <c r="S28" s="18" t="s">
        <v>391</v>
      </c>
      <c r="T28" s="24" t="s">
        <v>8</v>
      </c>
    </row>
    <row r="29" spans="1:20" ht="15.75">
      <c r="A29" s="26" t="s">
        <v>533</v>
      </c>
      <c r="B29" s="26" t="s">
        <v>555</v>
      </c>
      <c r="C29" s="26" t="s">
        <v>553</v>
      </c>
      <c r="D29" s="100">
        <v>0</v>
      </c>
      <c r="E29" s="100">
        <f t="shared" si="1"/>
        <v>0</v>
      </c>
      <c r="F29" s="100">
        <v>0</v>
      </c>
      <c r="G29" s="100"/>
      <c r="H29" s="100"/>
      <c r="I29" s="100"/>
      <c r="J29" s="100"/>
      <c r="K29" s="100"/>
      <c r="L29" s="100"/>
      <c r="M29" s="100"/>
      <c r="N29" s="23">
        <v>49900</v>
      </c>
      <c r="O29" s="29">
        <f t="shared" si="0"/>
        <v>29913.54</v>
      </c>
      <c r="P29" s="25">
        <v>29327</v>
      </c>
      <c r="Q29" s="18">
        <v>49</v>
      </c>
      <c r="R29" s="18" t="s">
        <v>451</v>
      </c>
      <c r="S29" s="18" t="s">
        <v>391</v>
      </c>
      <c r="T29" s="24" t="s">
        <v>8</v>
      </c>
    </row>
    <row r="30" spans="1:20" ht="15.75" hidden="1">
      <c r="A30" s="21" t="s">
        <v>1486</v>
      </c>
      <c r="B30" s="16" t="s">
        <v>1492</v>
      </c>
      <c r="C30" s="26" t="s">
        <v>1493</v>
      </c>
      <c r="D30" s="101"/>
      <c r="E30" s="100">
        <f t="shared" si="1"/>
        <v>0</v>
      </c>
      <c r="F30" s="18"/>
      <c r="G30" s="18"/>
      <c r="H30" s="18"/>
      <c r="I30" s="18"/>
      <c r="J30" s="18"/>
      <c r="K30" s="18"/>
      <c r="L30" s="18"/>
      <c r="M30" s="18"/>
      <c r="N30" s="23">
        <v>45900</v>
      </c>
      <c r="O30" s="29">
        <f t="shared" si="0"/>
        <v>17004.420000000002</v>
      </c>
      <c r="P30" s="25">
        <v>16671</v>
      </c>
      <c r="Q30" s="24">
        <v>50</v>
      </c>
      <c r="R30" s="18" t="s">
        <v>1494</v>
      </c>
      <c r="S30" s="18" t="s">
        <v>1495</v>
      </c>
      <c r="T30" s="24" t="s">
        <v>1491</v>
      </c>
    </row>
    <row r="31" spans="1:20" ht="15.75">
      <c r="A31" s="21" t="s">
        <v>425</v>
      </c>
      <c r="B31" s="16" t="s">
        <v>118</v>
      </c>
      <c r="C31" s="26" t="s">
        <v>163</v>
      </c>
      <c r="D31" s="101">
        <v>1</v>
      </c>
      <c r="E31" s="100">
        <f t="shared" si="1"/>
        <v>1</v>
      </c>
      <c r="F31" s="101">
        <v>1</v>
      </c>
      <c r="G31" s="100"/>
      <c r="H31" s="100"/>
      <c r="I31" s="100"/>
      <c r="J31" s="100"/>
      <c r="K31" s="100"/>
      <c r="L31" s="100"/>
      <c r="M31" s="100"/>
      <c r="N31" s="23">
        <v>47900</v>
      </c>
      <c r="O31" s="29">
        <f t="shared" si="0"/>
        <v>16245.54</v>
      </c>
      <c r="P31" s="25">
        <v>15927</v>
      </c>
      <c r="Q31" s="24">
        <v>50</v>
      </c>
      <c r="R31" s="18" t="s">
        <v>21</v>
      </c>
      <c r="S31" s="18" t="s">
        <v>22</v>
      </c>
      <c r="T31" s="24" t="s">
        <v>8</v>
      </c>
    </row>
    <row r="32" spans="1:20" ht="15.75">
      <c r="A32" s="16" t="s">
        <v>425</v>
      </c>
      <c r="B32" s="16" t="s">
        <v>230</v>
      </c>
      <c r="C32" s="16" t="s">
        <v>156</v>
      </c>
      <c r="D32" s="101"/>
      <c r="E32" s="100">
        <f>SUM(F32:M32)</f>
        <v>0</v>
      </c>
      <c r="F32" s="101"/>
      <c r="G32" s="101"/>
      <c r="H32" s="100"/>
      <c r="I32" s="100"/>
      <c r="J32" s="100"/>
      <c r="K32" s="100"/>
      <c r="L32" s="100"/>
      <c r="M32" s="100"/>
      <c r="N32" s="23">
        <v>47900</v>
      </c>
      <c r="O32" s="29">
        <f t="shared" si="0"/>
        <v>25398</v>
      </c>
      <c r="P32" s="25">
        <v>24900</v>
      </c>
      <c r="Q32" s="24">
        <v>50</v>
      </c>
      <c r="R32" s="18" t="s">
        <v>21</v>
      </c>
      <c r="S32" s="18" t="s">
        <v>22</v>
      </c>
      <c r="T32" s="24" t="s">
        <v>8</v>
      </c>
    </row>
    <row r="33" spans="1:20" ht="15.75">
      <c r="A33" s="21" t="s">
        <v>426</v>
      </c>
      <c r="B33" s="16" t="s">
        <v>434</v>
      </c>
      <c r="C33" s="26" t="s">
        <v>411</v>
      </c>
      <c r="D33" s="101">
        <v>21</v>
      </c>
      <c r="E33" s="100">
        <f t="shared" si="1"/>
        <v>21</v>
      </c>
      <c r="F33" s="101">
        <v>21</v>
      </c>
      <c r="G33" s="100"/>
      <c r="H33" s="100"/>
      <c r="I33" s="100"/>
      <c r="J33" s="100"/>
      <c r="K33" s="100"/>
      <c r="L33" s="100"/>
      <c r="M33" s="100"/>
      <c r="N33" s="23">
        <v>29900</v>
      </c>
      <c r="O33" s="29">
        <f t="shared" si="0"/>
        <v>16665.78</v>
      </c>
      <c r="P33" s="25">
        <v>16339</v>
      </c>
      <c r="Q33" s="24">
        <v>50</v>
      </c>
      <c r="R33" s="18" t="s">
        <v>84</v>
      </c>
      <c r="S33" s="18" t="s">
        <v>412</v>
      </c>
      <c r="T33" s="24" t="s">
        <v>8</v>
      </c>
    </row>
    <row r="34" spans="1:20" ht="15.75">
      <c r="A34" s="21" t="s">
        <v>426</v>
      </c>
      <c r="B34" s="16" t="s">
        <v>435</v>
      </c>
      <c r="C34" s="26" t="s">
        <v>413</v>
      </c>
      <c r="D34" s="101">
        <v>7</v>
      </c>
      <c r="E34" s="100">
        <f t="shared" si="1"/>
        <v>7</v>
      </c>
      <c r="F34" s="101">
        <v>7</v>
      </c>
      <c r="G34" s="100"/>
      <c r="H34" s="100"/>
      <c r="I34" s="100"/>
      <c r="J34" s="100"/>
      <c r="K34" s="100"/>
      <c r="L34" s="100"/>
      <c r="M34" s="100"/>
      <c r="N34" s="23">
        <v>32900</v>
      </c>
      <c r="O34" s="29">
        <f t="shared" si="0"/>
        <v>17776.56</v>
      </c>
      <c r="P34" s="25">
        <v>17428</v>
      </c>
      <c r="Q34" s="24">
        <v>50</v>
      </c>
      <c r="R34" s="18" t="s">
        <v>71</v>
      </c>
      <c r="S34" s="18" t="s">
        <v>412</v>
      </c>
      <c r="T34" s="24" t="s">
        <v>8</v>
      </c>
    </row>
    <row r="35" spans="1:20" ht="15.75">
      <c r="A35" s="21" t="s">
        <v>426</v>
      </c>
      <c r="B35" s="16" t="s">
        <v>465</v>
      </c>
      <c r="C35" s="26" t="s">
        <v>467</v>
      </c>
      <c r="D35" s="101">
        <v>1</v>
      </c>
      <c r="E35" s="100">
        <f t="shared" si="1"/>
        <v>1</v>
      </c>
      <c r="F35" s="101">
        <v>1</v>
      </c>
      <c r="G35" s="100"/>
      <c r="H35" s="100"/>
      <c r="I35" s="100"/>
      <c r="J35" s="100"/>
      <c r="K35" s="100"/>
      <c r="L35" s="100"/>
      <c r="M35" s="100"/>
      <c r="N35" s="23">
        <v>41900</v>
      </c>
      <c r="O35" s="29">
        <f aca="true" t="shared" si="2" ref="O35:O66">SUM(P35*1.02)</f>
        <v>23232.54</v>
      </c>
      <c r="P35" s="25">
        <v>22777</v>
      </c>
      <c r="Q35" s="24">
        <v>50</v>
      </c>
      <c r="R35" s="18" t="s">
        <v>21</v>
      </c>
      <c r="S35" s="18" t="s">
        <v>466</v>
      </c>
      <c r="T35" s="24" t="s">
        <v>8</v>
      </c>
    </row>
    <row r="36" spans="1:20" ht="15.75" hidden="1">
      <c r="A36" s="16" t="s">
        <v>427</v>
      </c>
      <c r="B36" s="16" t="s">
        <v>302</v>
      </c>
      <c r="C36" s="26" t="s">
        <v>283</v>
      </c>
      <c r="D36" s="101"/>
      <c r="E36" s="100">
        <f>SUM(F36:M36)</f>
        <v>0</v>
      </c>
      <c r="F36" s="101"/>
      <c r="G36" s="101"/>
      <c r="H36" s="100"/>
      <c r="I36" s="100"/>
      <c r="J36" s="100"/>
      <c r="K36" s="100"/>
      <c r="L36" s="100"/>
      <c r="M36" s="100"/>
      <c r="N36" s="23">
        <v>69900</v>
      </c>
      <c r="O36" s="29">
        <f t="shared" si="2"/>
        <v>25398</v>
      </c>
      <c r="P36" s="25">
        <v>24900</v>
      </c>
      <c r="Q36" s="24">
        <v>55</v>
      </c>
      <c r="R36" s="18" t="s">
        <v>21</v>
      </c>
      <c r="S36" s="18" t="s">
        <v>85</v>
      </c>
      <c r="T36" s="24" t="s">
        <v>8</v>
      </c>
    </row>
    <row r="37" spans="1:20" ht="15.75" hidden="1">
      <c r="A37" s="16" t="s">
        <v>427</v>
      </c>
      <c r="B37" s="16" t="s">
        <v>47</v>
      </c>
      <c r="C37" s="26" t="s">
        <v>165</v>
      </c>
      <c r="D37" s="101"/>
      <c r="E37" s="100">
        <f>SUM(F37:M37)</f>
        <v>0</v>
      </c>
      <c r="F37" s="101"/>
      <c r="G37" s="101"/>
      <c r="H37" s="100"/>
      <c r="I37" s="100"/>
      <c r="J37" s="100"/>
      <c r="K37" s="100"/>
      <c r="L37" s="100"/>
      <c r="M37" s="100"/>
      <c r="N37" s="23">
        <v>91900</v>
      </c>
      <c r="O37" s="29">
        <f t="shared" si="2"/>
        <v>22426.74</v>
      </c>
      <c r="P37" s="25">
        <v>21987</v>
      </c>
      <c r="Q37" s="24">
        <v>55</v>
      </c>
      <c r="R37" s="18" t="s">
        <v>21</v>
      </c>
      <c r="S37" s="18" t="s">
        <v>48</v>
      </c>
      <c r="T37" s="24" t="s">
        <v>8</v>
      </c>
    </row>
    <row r="38" spans="1:20" ht="15.75" hidden="1">
      <c r="A38" s="16" t="s">
        <v>427</v>
      </c>
      <c r="B38" s="16" t="s">
        <v>1099</v>
      </c>
      <c r="C38" s="26" t="s">
        <v>1100</v>
      </c>
      <c r="D38" s="101"/>
      <c r="E38" s="100">
        <f>SUM(F38:M38)</f>
        <v>0</v>
      </c>
      <c r="F38" s="101"/>
      <c r="G38" s="101"/>
      <c r="H38" s="101"/>
      <c r="I38" s="101"/>
      <c r="J38" s="101"/>
      <c r="K38" s="101"/>
      <c r="L38" s="100"/>
      <c r="M38" s="100"/>
      <c r="N38" s="23">
        <v>99000</v>
      </c>
      <c r="O38" s="29">
        <f t="shared" si="2"/>
        <v>23711.94</v>
      </c>
      <c r="P38" s="25">
        <v>23247</v>
      </c>
      <c r="Q38" s="24">
        <v>55</v>
      </c>
      <c r="R38" s="18" t="s">
        <v>1085</v>
      </c>
      <c r="S38" s="18" t="s">
        <v>1101</v>
      </c>
      <c r="T38" s="24" t="s">
        <v>1078</v>
      </c>
    </row>
    <row r="39" spans="1:20" ht="15.75">
      <c r="A39" s="21" t="s">
        <v>425</v>
      </c>
      <c r="B39" s="16" t="s">
        <v>49</v>
      </c>
      <c r="C39" s="21" t="s">
        <v>164</v>
      </c>
      <c r="D39" s="101">
        <v>2</v>
      </c>
      <c r="E39" s="100">
        <f t="shared" si="1"/>
        <v>2</v>
      </c>
      <c r="F39" s="101">
        <v>2</v>
      </c>
      <c r="G39" s="100"/>
      <c r="H39" s="100"/>
      <c r="I39" s="100"/>
      <c r="J39" s="100"/>
      <c r="K39" s="100"/>
      <c r="L39" s="100"/>
      <c r="M39" s="100"/>
      <c r="N39" s="23">
        <v>45900</v>
      </c>
      <c r="O39" s="29">
        <f t="shared" si="2"/>
        <v>20815.14</v>
      </c>
      <c r="P39" s="25">
        <v>20407</v>
      </c>
      <c r="Q39" s="24">
        <v>55</v>
      </c>
      <c r="R39" s="18" t="s">
        <v>532</v>
      </c>
      <c r="S39" s="18" t="s">
        <v>79</v>
      </c>
      <c r="T39" s="24" t="s">
        <v>8</v>
      </c>
    </row>
    <row r="40" spans="1:20" ht="15.75">
      <c r="A40" s="78" t="s">
        <v>425</v>
      </c>
      <c r="B40" s="16" t="s">
        <v>198</v>
      </c>
      <c r="C40" s="26" t="s">
        <v>200</v>
      </c>
      <c r="D40" s="101"/>
      <c r="E40" s="100">
        <f t="shared" si="1"/>
        <v>0</v>
      </c>
      <c r="F40" s="101"/>
      <c r="G40" s="100"/>
      <c r="H40" s="101"/>
      <c r="I40" s="101"/>
      <c r="J40" s="101"/>
      <c r="K40" s="101"/>
      <c r="L40" s="101"/>
      <c r="M40" s="100"/>
      <c r="N40" s="19">
        <v>64900</v>
      </c>
      <c r="O40" s="29">
        <f t="shared" si="2"/>
        <v>21806.58</v>
      </c>
      <c r="P40" s="23">
        <v>21379</v>
      </c>
      <c r="Q40" s="24">
        <v>55</v>
      </c>
      <c r="R40" s="18" t="s">
        <v>46</v>
      </c>
      <c r="S40" s="18" t="s">
        <v>201</v>
      </c>
      <c r="T40" s="24" t="s">
        <v>8</v>
      </c>
    </row>
    <row r="41" spans="1:20" ht="15.75">
      <c r="A41" s="78" t="s">
        <v>425</v>
      </c>
      <c r="B41" s="21" t="s">
        <v>1083</v>
      </c>
      <c r="C41" s="26" t="s">
        <v>1084</v>
      </c>
      <c r="D41" s="101"/>
      <c r="E41" s="100">
        <f t="shared" si="1"/>
        <v>0</v>
      </c>
      <c r="F41" s="101"/>
      <c r="G41" s="101"/>
      <c r="H41" s="101"/>
      <c r="I41" s="101"/>
      <c r="J41" s="101"/>
      <c r="K41" s="100"/>
      <c r="L41" s="100"/>
      <c r="M41" s="100"/>
      <c r="N41" s="27">
        <v>69900</v>
      </c>
      <c r="O41" s="29">
        <f t="shared" si="2"/>
        <v>25687.68</v>
      </c>
      <c r="P41" s="27">
        <v>25184</v>
      </c>
      <c r="Q41" s="24">
        <v>55</v>
      </c>
      <c r="R41" s="18" t="s">
        <v>1085</v>
      </c>
      <c r="S41" s="18" t="s">
        <v>1086</v>
      </c>
      <c r="T41" s="24" t="s">
        <v>1078</v>
      </c>
    </row>
    <row r="42" spans="1:20" ht="15.75">
      <c r="A42" s="78" t="s">
        <v>425</v>
      </c>
      <c r="B42" s="21" t="s">
        <v>564</v>
      </c>
      <c r="C42" s="26" t="s">
        <v>360</v>
      </c>
      <c r="D42" s="101"/>
      <c r="E42" s="100">
        <f t="shared" si="1"/>
        <v>0</v>
      </c>
      <c r="F42" s="101"/>
      <c r="G42" s="100"/>
      <c r="H42" s="100"/>
      <c r="I42" s="100"/>
      <c r="J42" s="100"/>
      <c r="K42" s="100"/>
      <c r="L42" s="100"/>
      <c r="M42" s="100"/>
      <c r="N42" s="27">
        <v>109900</v>
      </c>
      <c r="O42" s="29">
        <f t="shared" si="2"/>
        <v>26971.86</v>
      </c>
      <c r="P42" s="27">
        <v>26443</v>
      </c>
      <c r="Q42" s="24">
        <v>55</v>
      </c>
      <c r="R42" s="18" t="s">
        <v>21</v>
      </c>
      <c r="S42" s="18" t="s">
        <v>361</v>
      </c>
      <c r="T42" s="24" t="s">
        <v>8</v>
      </c>
    </row>
    <row r="43" spans="1:20" ht="15.75">
      <c r="A43" s="78" t="s">
        <v>478</v>
      </c>
      <c r="B43" s="16" t="s">
        <v>479</v>
      </c>
      <c r="C43" s="21" t="s">
        <v>480</v>
      </c>
      <c r="D43" s="101"/>
      <c r="E43" s="100">
        <f t="shared" si="1"/>
        <v>0</v>
      </c>
      <c r="F43" s="101"/>
      <c r="G43" s="100"/>
      <c r="H43" s="100"/>
      <c r="I43" s="100"/>
      <c r="J43" s="100"/>
      <c r="K43" s="100"/>
      <c r="L43" s="100"/>
      <c r="M43" s="100"/>
      <c r="N43" s="23">
        <v>41900</v>
      </c>
      <c r="O43" s="29">
        <f t="shared" si="2"/>
        <v>21554.64</v>
      </c>
      <c r="P43" s="25">
        <v>21132</v>
      </c>
      <c r="Q43" s="24">
        <v>55</v>
      </c>
      <c r="R43" s="18" t="s">
        <v>71</v>
      </c>
      <c r="S43" s="18" t="s">
        <v>481</v>
      </c>
      <c r="T43" s="24" t="s">
        <v>8</v>
      </c>
    </row>
    <row r="44" spans="1:20" ht="15.75">
      <c r="A44" s="16" t="s">
        <v>426</v>
      </c>
      <c r="B44" s="21" t="s">
        <v>637</v>
      </c>
      <c r="C44" s="26" t="s">
        <v>638</v>
      </c>
      <c r="D44" s="101"/>
      <c r="E44" s="100">
        <f t="shared" si="1"/>
        <v>0</v>
      </c>
      <c r="F44" s="101"/>
      <c r="G44" s="101"/>
      <c r="H44" s="100"/>
      <c r="I44" s="100"/>
      <c r="J44" s="100"/>
      <c r="K44" s="100"/>
      <c r="L44" s="100"/>
      <c r="M44" s="100"/>
      <c r="N44" s="27">
        <v>46900</v>
      </c>
      <c r="O44" s="29">
        <f t="shared" si="2"/>
        <v>27663.420000000002</v>
      </c>
      <c r="P44" s="27">
        <v>27121</v>
      </c>
      <c r="Q44" s="24">
        <v>55</v>
      </c>
      <c r="R44" s="18" t="s">
        <v>642</v>
      </c>
      <c r="S44" s="18" t="s">
        <v>639</v>
      </c>
      <c r="T44" s="24" t="s">
        <v>8</v>
      </c>
    </row>
    <row r="45" spans="1:20" ht="15.75">
      <c r="A45" s="79" t="s">
        <v>470</v>
      </c>
      <c r="B45" s="26" t="s">
        <v>471</v>
      </c>
      <c r="C45" s="26" t="s">
        <v>473</v>
      </c>
      <c r="D45" s="100"/>
      <c r="E45" s="100">
        <f t="shared" si="1"/>
        <v>0</v>
      </c>
      <c r="F45" s="100"/>
      <c r="G45" s="100"/>
      <c r="H45" s="100"/>
      <c r="I45" s="100"/>
      <c r="J45" s="100"/>
      <c r="K45" s="100"/>
      <c r="L45" s="100"/>
      <c r="M45" s="100"/>
      <c r="N45" s="23">
        <v>109900</v>
      </c>
      <c r="O45" s="29">
        <f t="shared" si="2"/>
        <v>40698</v>
      </c>
      <c r="P45" s="25">
        <v>39900</v>
      </c>
      <c r="Q45" s="18" t="s">
        <v>780</v>
      </c>
      <c r="R45" s="167" t="s">
        <v>778</v>
      </c>
      <c r="S45" s="18" t="s">
        <v>474</v>
      </c>
      <c r="T45" s="24" t="s">
        <v>8</v>
      </c>
    </row>
    <row r="46" spans="1:20" ht="15.75" hidden="1">
      <c r="A46" s="26" t="s">
        <v>470</v>
      </c>
      <c r="B46" s="26" t="s">
        <v>475</v>
      </c>
      <c r="C46" s="26" t="s">
        <v>476</v>
      </c>
      <c r="D46" s="100"/>
      <c r="E46" s="100">
        <f>SUM(F46:M46)</f>
        <v>0</v>
      </c>
      <c r="F46" s="100"/>
      <c r="G46" s="100"/>
      <c r="H46" s="100"/>
      <c r="I46" s="100"/>
      <c r="J46" s="100"/>
      <c r="K46" s="100"/>
      <c r="L46" s="100"/>
      <c r="M46" s="100"/>
      <c r="N46" s="23">
        <v>139900</v>
      </c>
      <c r="O46" s="29">
        <f t="shared" si="2"/>
        <v>43758</v>
      </c>
      <c r="P46" s="25">
        <v>42900</v>
      </c>
      <c r="Q46" s="18">
        <v>55</v>
      </c>
      <c r="R46" s="18" t="s">
        <v>483</v>
      </c>
      <c r="S46" s="18" t="s">
        <v>477</v>
      </c>
      <c r="T46" s="24" t="s">
        <v>8</v>
      </c>
    </row>
    <row r="47" spans="1:20" ht="15.75" hidden="1">
      <c r="A47" s="16" t="s">
        <v>426</v>
      </c>
      <c r="B47" s="21" t="s">
        <v>551</v>
      </c>
      <c r="C47" s="26" t="s">
        <v>550</v>
      </c>
      <c r="D47" s="101"/>
      <c r="E47" s="100">
        <f>SUM(F47:M47)</f>
        <v>0</v>
      </c>
      <c r="F47" s="100"/>
      <c r="G47" s="100"/>
      <c r="H47" s="100"/>
      <c r="I47" s="100"/>
      <c r="J47" s="100"/>
      <c r="K47" s="100"/>
      <c r="L47" s="100"/>
      <c r="M47" s="100"/>
      <c r="N47" s="27">
        <v>139900</v>
      </c>
      <c r="O47" s="29">
        <f t="shared" si="2"/>
        <v>71298</v>
      </c>
      <c r="P47" s="27">
        <v>69900</v>
      </c>
      <c r="Q47" s="28" t="s">
        <v>781</v>
      </c>
      <c r="R47" s="167" t="s">
        <v>778</v>
      </c>
      <c r="S47" s="18" t="s">
        <v>469</v>
      </c>
      <c r="T47" s="24" t="s">
        <v>8</v>
      </c>
    </row>
    <row r="48" spans="1:20" s="12" customFormat="1" ht="16.5" hidden="1">
      <c r="A48" s="16" t="s">
        <v>426</v>
      </c>
      <c r="B48" s="21" t="s">
        <v>468</v>
      </c>
      <c r="C48" s="26" t="s">
        <v>472</v>
      </c>
      <c r="D48" s="101"/>
      <c r="E48" s="100">
        <f>SUM(F48:M48)</f>
        <v>0</v>
      </c>
      <c r="F48" s="100"/>
      <c r="G48" s="100"/>
      <c r="H48" s="100"/>
      <c r="I48" s="100"/>
      <c r="J48" s="100"/>
      <c r="K48" s="100"/>
      <c r="L48" s="100"/>
      <c r="M48" s="100"/>
      <c r="N48" s="27">
        <v>119900</v>
      </c>
      <c r="O48" s="29">
        <f t="shared" si="2"/>
        <v>91698</v>
      </c>
      <c r="P48" s="27">
        <v>89900</v>
      </c>
      <c r="Q48" s="28" t="s">
        <v>781</v>
      </c>
      <c r="R48" s="167" t="s">
        <v>778</v>
      </c>
      <c r="S48" s="18" t="s">
        <v>469</v>
      </c>
      <c r="T48" s="24" t="s">
        <v>8</v>
      </c>
    </row>
    <row r="49" spans="1:20" ht="15.75">
      <c r="A49" s="21" t="s">
        <v>426</v>
      </c>
      <c r="B49" s="16" t="s">
        <v>1437</v>
      </c>
      <c r="C49" s="21" t="s">
        <v>653</v>
      </c>
      <c r="D49" s="101"/>
      <c r="E49" s="100">
        <f t="shared" si="1"/>
        <v>0</v>
      </c>
      <c r="F49" s="100"/>
      <c r="G49" s="100"/>
      <c r="H49" s="100"/>
      <c r="I49" s="100"/>
      <c r="J49" s="100"/>
      <c r="K49" s="100"/>
      <c r="L49" s="100"/>
      <c r="M49" s="100"/>
      <c r="N49" s="23">
        <v>74900</v>
      </c>
      <c r="O49" s="29">
        <f t="shared" si="2"/>
        <v>30887.64</v>
      </c>
      <c r="P49" s="25">
        <v>30282</v>
      </c>
      <c r="Q49" s="24">
        <v>55</v>
      </c>
      <c r="R49" s="18" t="s">
        <v>424</v>
      </c>
      <c r="S49" s="18" t="s">
        <v>392</v>
      </c>
      <c r="T49" s="24" t="s">
        <v>8</v>
      </c>
    </row>
    <row r="50" spans="1:20" ht="15.75">
      <c r="A50" s="78" t="s">
        <v>478</v>
      </c>
      <c r="B50" s="16" t="s">
        <v>482</v>
      </c>
      <c r="C50" s="21" t="s">
        <v>495</v>
      </c>
      <c r="D50" s="101">
        <v>3</v>
      </c>
      <c r="E50" s="100">
        <f t="shared" si="1"/>
        <v>3</v>
      </c>
      <c r="F50" s="101">
        <v>3</v>
      </c>
      <c r="G50" s="100"/>
      <c r="H50" s="100"/>
      <c r="I50" s="100"/>
      <c r="J50" s="100"/>
      <c r="K50" s="100"/>
      <c r="L50" s="100"/>
      <c r="M50" s="100"/>
      <c r="N50" s="23">
        <v>79900</v>
      </c>
      <c r="O50" s="29">
        <f t="shared" si="2"/>
        <v>35911.14</v>
      </c>
      <c r="P50" s="25">
        <v>35207</v>
      </c>
      <c r="Q50" s="18" t="s">
        <v>1270</v>
      </c>
      <c r="R50" s="167" t="s">
        <v>778</v>
      </c>
      <c r="S50" s="18" t="s">
        <v>484</v>
      </c>
      <c r="T50" s="24" t="s">
        <v>8</v>
      </c>
    </row>
    <row r="51" spans="1:20" ht="15.75">
      <c r="A51" s="16" t="s">
        <v>425</v>
      </c>
      <c r="B51" s="16" t="s">
        <v>306</v>
      </c>
      <c r="C51" s="30" t="s">
        <v>304</v>
      </c>
      <c r="D51" s="101"/>
      <c r="E51" s="100">
        <f>SUM(F51:M51)</f>
        <v>0</v>
      </c>
      <c r="F51" s="101"/>
      <c r="G51" s="101"/>
      <c r="H51" s="100"/>
      <c r="I51" s="100"/>
      <c r="J51" s="100"/>
      <c r="K51" s="100"/>
      <c r="L51" s="100"/>
      <c r="M51" s="100"/>
      <c r="N51" s="23">
        <v>139900</v>
      </c>
      <c r="O51" s="29">
        <f t="shared" si="2"/>
        <v>40698</v>
      </c>
      <c r="P51" s="25">
        <v>39900</v>
      </c>
      <c r="Q51" s="24">
        <v>60</v>
      </c>
      <c r="R51" s="18" t="s">
        <v>21</v>
      </c>
      <c r="S51" s="18" t="s">
        <v>1107</v>
      </c>
      <c r="T51" s="24" t="s">
        <v>8</v>
      </c>
    </row>
    <row r="52" spans="1:20" ht="15.75">
      <c r="A52" s="16" t="s">
        <v>425</v>
      </c>
      <c r="B52" s="16" t="s">
        <v>119</v>
      </c>
      <c r="C52" s="30" t="s">
        <v>166</v>
      </c>
      <c r="D52" s="101"/>
      <c r="E52" s="100">
        <f>SUM(F52:M52)</f>
        <v>0</v>
      </c>
      <c r="F52" s="101"/>
      <c r="G52" s="101"/>
      <c r="H52" s="101"/>
      <c r="I52" s="100"/>
      <c r="J52" s="100"/>
      <c r="K52" s="100"/>
      <c r="L52" s="100"/>
      <c r="M52" s="100"/>
      <c r="N52" s="23">
        <v>79900</v>
      </c>
      <c r="O52" s="29">
        <f t="shared" si="2"/>
        <v>35598</v>
      </c>
      <c r="P52" s="25">
        <v>34900</v>
      </c>
      <c r="Q52" s="24">
        <v>60</v>
      </c>
      <c r="R52" s="18" t="s">
        <v>21</v>
      </c>
      <c r="S52" s="18" t="s">
        <v>120</v>
      </c>
      <c r="T52" s="24" t="s">
        <v>8</v>
      </c>
    </row>
    <row r="53" spans="1:20" ht="15.75">
      <c r="A53" s="21" t="s">
        <v>425</v>
      </c>
      <c r="B53" s="16" t="s">
        <v>243</v>
      </c>
      <c r="C53" s="30" t="s">
        <v>244</v>
      </c>
      <c r="D53" s="101"/>
      <c r="E53" s="100">
        <f t="shared" si="1"/>
        <v>0</v>
      </c>
      <c r="F53" s="101"/>
      <c r="G53" s="100"/>
      <c r="H53" s="101"/>
      <c r="I53" s="101"/>
      <c r="J53" s="101"/>
      <c r="K53" s="101"/>
      <c r="L53" s="101"/>
      <c r="M53" s="100"/>
      <c r="N53" s="23">
        <v>59900</v>
      </c>
      <c r="O53" s="29">
        <f t="shared" si="2"/>
        <v>27776.64</v>
      </c>
      <c r="P53" s="25">
        <v>27232</v>
      </c>
      <c r="Q53" s="24">
        <v>60</v>
      </c>
      <c r="R53" s="18" t="s">
        <v>71</v>
      </c>
      <c r="S53" s="18" t="s">
        <v>227</v>
      </c>
      <c r="T53" s="24" t="s">
        <v>8</v>
      </c>
    </row>
    <row r="54" spans="1:20" ht="15.75">
      <c r="A54" s="26" t="s">
        <v>470</v>
      </c>
      <c r="B54" s="26" t="s">
        <v>1268</v>
      </c>
      <c r="C54" s="26" t="s">
        <v>485</v>
      </c>
      <c r="D54" s="100"/>
      <c r="E54" s="100">
        <f t="shared" si="1"/>
        <v>0</v>
      </c>
      <c r="F54" s="100"/>
      <c r="G54" s="100"/>
      <c r="H54" s="100"/>
      <c r="I54" s="100"/>
      <c r="J54" s="100"/>
      <c r="K54" s="100"/>
      <c r="L54" s="100"/>
      <c r="M54" s="100"/>
      <c r="N54" s="23">
        <v>59900</v>
      </c>
      <c r="O54" s="29">
        <f t="shared" si="2"/>
        <v>28888.44</v>
      </c>
      <c r="P54" s="25">
        <v>28322</v>
      </c>
      <c r="Q54" s="24">
        <v>60</v>
      </c>
      <c r="R54" s="167" t="s">
        <v>71</v>
      </c>
      <c r="S54" s="18" t="s">
        <v>459</v>
      </c>
      <c r="T54" s="24" t="s">
        <v>8</v>
      </c>
    </row>
    <row r="55" spans="1:20" ht="15.75">
      <c r="A55" s="16" t="s">
        <v>426</v>
      </c>
      <c r="B55" s="16" t="s">
        <v>1474</v>
      </c>
      <c r="C55" s="30" t="s">
        <v>1105</v>
      </c>
      <c r="D55" s="101"/>
      <c r="E55" s="100">
        <f>SUM(F55:M55)</f>
        <v>0</v>
      </c>
      <c r="F55" s="101"/>
      <c r="G55" s="101"/>
      <c r="H55" s="100"/>
      <c r="I55" s="100"/>
      <c r="J55" s="100"/>
      <c r="K55" s="100"/>
      <c r="L55" s="100"/>
      <c r="M55" s="100"/>
      <c r="N55" s="23">
        <v>56900</v>
      </c>
      <c r="O55" s="29">
        <f t="shared" si="2"/>
        <v>32700.18</v>
      </c>
      <c r="P55" s="25">
        <v>32059</v>
      </c>
      <c r="Q55" s="24">
        <v>60</v>
      </c>
      <c r="R55" s="18" t="s">
        <v>642</v>
      </c>
      <c r="S55" s="18" t="s">
        <v>1106</v>
      </c>
      <c r="T55" s="24" t="s">
        <v>8</v>
      </c>
    </row>
    <row r="56" spans="1:20" ht="15.75">
      <c r="A56" s="16" t="s">
        <v>426</v>
      </c>
      <c r="B56" s="16" t="s">
        <v>2103</v>
      </c>
      <c r="C56" s="30" t="s">
        <v>640</v>
      </c>
      <c r="D56" s="101"/>
      <c r="E56" s="100">
        <f t="shared" si="1"/>
        <v>0</v>
      </c>
      <c r="F56" s="101"/>
      <c r="G56" s="101"/>
      <c r="H56" s="100"/>
      <c r="I56" s="100"/>
      <c r="J56" s="100"/>
      <c r="K56" s="100"/>
      <c r="L56" s="100"/>
      <c r="M56" s="100"/>
      <c r="N56" s="23">
        <v>65900</v>
      </c>
      <c r="O56" s="29">
        <f t="shared" si="2"/>
        <v>37410.54</v>
      </c>
      <c r="P56" s="25">
        <v>36677</v>
      </c>
      <c r="Q56" s="24">
        <v>60</v>
      </c>
      <c r="R56" s="18" t="s">
        <v>642</v>
      </c>
      <c r="S56" s="18" t="s">
        <v>305</v>
      </c>
      <c r="T56" s="24" t="s">
        <v>8</v>
      </c>
    </row>
    <row r="57" spans="1:20" ht="15.75">
      <c r="A57" s="79" t="s">
        <v>470</v>
      </c>
      <c r="B57" s="26" t="s">
        <v>486</v>
      </c>
      <c r="C57" s="26" t="s">
        <v>487</v>
      </c>
      <c r="D57" s="100"/>
      <c r="E57" s="100">
        <f t="shared" si="1"/>
        <v>0</v>
      </c>
      <c r="F57" s="100"/>
      <c r="G57" s="100"/>
      <c r="H57" s="100"/>
      <c r="I57" s="100"/>
      <c r="J57" s="100"/>
      <c r="K57" s="100"/>
      <c r="L57" s="100"/>
      <c r="M57" s="100"/>
      <c r="N57" s="23">
        <v>169900</v>
      </c>
      <c r="O57" s="29">
        <f t="shared" si="2"/>
        <v>66666.18000000001</v>
      </c>
      <c r="P57" s="25">
        <v>65359</v>
      </c>
      <c r="Q57" s="18" t="s">
        <v>1520</v>
      </c>
      <c r="R57" s="167" t="s">
        <v>778</v>
      </c>
      <c r="S57" s="18" t="s">
        <v>488</v>
      </c>
      <c r="T57" s="24" t="s">
        <v>8</v>
      </c>
    </row>
    <row r="58" spans="1:20" s="12" customFormat="1" ht="16.5">
      <c r="A58" s="26" t="s">
        <v>470</v>
      </c>
      <c r="B58" s="26" t="s">
        <v>490</v>
      </c>
      <c r="C58" s="26" t="s">
        <v>491</v>
      </c>
      <c r="D58" s="100"/>
      <c r="E58" s="100">
        <f>SUM(F58:M58)</f>
        <v>0</v>
      </c>
      <c r="F58" s="100"/>
      <c r="G58" s="100"/>
      <c r="H58" s="100"/>
      <c r="I58" s="100"/>
      <c r="J58" s="100"/>
      <c r="K58" s="100"/>
      <c r="L58" s="100"/>
      <c r="M58" s="100"/>
      <c r="N58" s="23">
        <v>199900</v>
      </c>
      <c r="O58" s="29">
        <f t="shared" si="2"/>
        <v>71298</v>
      </c>
      <c r="P58" s="25">
        <v>69900</v>
      </c>
      <c r="Q58" s="18" t="s">
        <v>782</v>
      </c>
      <c r="R58" s="167" t="s">
        <v>778</v>
      </c>
      <c r="S58" s="18" t="s">
        <v>489</v>
      </c>
      <c r="T58" s="24" t="s">
        <v>8</v>
      </c>
    </row>
    <row r="59" spans="1:20" s="12" customFormat="1" ht="16.5">
      <c r="A59" s="80" t="s">
        <v>427</v>
      </c>
      <c r="B59" s="16" t="s">
        <v>1087</v>
      </c>
      <c r="C59" s="17" t="s">
        <v>1088</v>
      </c>
      <c r="D59" s="101"/>
      <c r="E59" s="100">
        <f t="shared" si="1"/>
        <v>0</v>
      </c>
      <c r="F59" s="101"/>
      <c r="G59" s="101"/>
      <c r="H59" s="101"/>
      <c r="I59" s="101"/>
      <c r="J59" s="101"/>
      <c r="K59" s="101"/>
      <c r="L59" s="101"/>
      <c r="M59" s="100"/>
      <c r="N59" s="19">
        <v>149000</v>
      </c>
      <c r="O59" s="29">
        <f t="shared" si="2"/>
        <v>41671.08</v>
      </c>
      <c r="P59" s="23">
        <v>40854</v>
      </c>
      <c r="Q59" s="20">
        <v>65</v>
      </c>
      <c r="R59" s="18" t="s">
        <v>1085</v>
      </c>
      <c r="S59" s="18" t="s">
        <v>1089</v>
      </c>
      <c r="T59" s="24" t="s">
        <v>1078</v>
      </c>
    </row>
    <row r="60" spans="1:20" s="12" customFormat="1" ht="16.5">
      <c r="A60" s="79" t="s">
        <v>470</v>
      </c>
      <c r="B60" s="26" t="s">
        <v>1115</v>
      </c>
      <c r="C60" s="26" t="s">
        <v>643</v>
      </c>
      <c r="D60" s="100">
        <v>2</v>
      </c>
      <c r="E60" s="100">
        <f t="shared" si="1"/>
        <v>2</v>
      </c>
      <c r="F60" s="100">
        <v>2</v>
      </c>
      <c r="G60" s="100"/>
      <c r="H60" s="100"/>
      <c r="I60" s="100"/>
      <c r="J60" s="100"/>
      <c r="K60" s="100"/>
      <c r="L60" s="100"/>
      <c r="M60" s="100"/>
      <c r="N60" s="25">
        <v>119900</v>
      </c>
      <c r="O60" s="29">
        <f t="shared" si="2"/>
        <v>66666.18000000001</v>
      </c>
      <c r="P60" s="25">
        <v>65359</v>
      </c>
      <c r="Q60" s="20">
        <v>65</v>
      </c>
      <c r="R60" s="18" t="s">
        <v>424</v>
      </c>
      <c r="S60" s="18" t="s">
        <v>647</v>
      </c>
      <c r="T60" s="24" t="s">
        <v>8</v>
      </c>
    </row>
    <row r="61" spans="1:20" ht="16.5">
      <c r="A61" s="26" t="s">
        <v>533</v>
      </c>
      <c r="B61" s="26" t="s">
        <v>1439</v>
      </c>
      <c r="C61" s="26" t="s">
        <v>645</v>
      </c>
      <c r="D61" s="100">
        <v>3</v>
      </c>
      <c r="E61" s="100">
        <f t="shared" si="1"/>
        <v>3</v>
      </c>
      <c r="F61" s="100">
        <v>3</v>
      </c>
      <c r="G61" s="100"/>
      <c r="H61" s="100"/>
      <c r="I61" s="100"/>
      <c r="J61" s="100"/>
      <c r="K61" s="100"/>
      <c r="L61" s="100"/>
      <c r="M61" s="133"/>
      <c r="N61" s="25">
        <v>139900</v>
      </c>
      <c r="O61" s="29">
        <f t="shared" si="2"/>
        <v>72777</v>
      </c>
      <c r="P61" s="25">
        <v>71350</v>
      </c>
      <c r="Q61" s="20">
        <v>65</v>
      </c>
      <c r="R61" s="18" t="s">
        <v>646</v>
      </c>
      <c r="S61" s="18" t="s">
        <v>647</v>
      </c>
      <c r="T61" s="24" t="s">
        <v>8</v>
      </c>
    </row>
    <row r="62" spans="1:20" ht="15.75">
      <c r="A62" s="26" t="s">
        <v>533</v>
      </c>
      <c r="B62" s="26" t="s">
        <v>1475</v>
      </c>
      <c r="C62" s="26" t="s">
        <v>1385</v>
      </c>
      <c r="D62" s="100"/>
      <c r="E62" s="100">
        <f t="shared" si="1"/>
        <v>0</v>
      </c>
      <c r="F62" s="100"/>
      <c r="G62" s="100"/>
      <c r="H62" s="100"/>
      <c r="I62" s="100"/>
      <c r="J62" s="100"/>
      <c r="K62" s="100"/>
      <c r="L62" s="100"/>
      <c r="M62" s="100"/>
      <c r="N62" s="25">
        <v>169900</v>
      </c>
      <c r="O62" s="29">
        <f t="shared" si="2"/>
        <v>79332.54000000001</v>
      </c>
      <c r="P62" s="25">
        <v>77777</v>
      </c>
      <c r="Q62" s="20">
        <v>65</v>
      </c>
      <c r="R62" s="18" t="s">
        <v>646</v>
      </c>
      <c r="S62" s="18" t="s">
        <v>1396</v>
      </c>
      <c r="T62" s="24" t="s">
        <v>8</v>
      </c>
    </row>
    <row r="63" spans="1:20" s="12" customFormat="1" ht="16.5">
      <c r="A63" s="26" t="s">
        <v>533</v>
      </c>
      <c r="B63" s="26" t="s">
        <v>1531</v>
      </c>
      <c r="C63" s="26" t="s">
        <v>1532</v>
      </c>
      <c r="D63" s="100"/>
      <c r="E63" s="100">
        <f>SUM(F63:M63)</f>
        <v>0</v>
      </c>
      <c r="F63" s="100"/>
      <c r="G63" s="100"/>
      <c r="H63" s="100"/>
      <c r="I63" s="100"/>
      <c r="J63" s="100"/>
      <c r="K63" s="100"/>
      <c r="L63" s="100"/>
      <c r="M63" s="100"/>
      <c r="N63" s="25">
        <v>249000</v>
      </c>
      <c r="O63" s="29">
        <f t="shared" si="2"/>
        <v>178428.6</v>
      </c>
      <c r="P63" s="25">
        <v>174930</v>
      </c>
      <c r="Q63" s="20">
        <v>79</v>
      </c>
      <c r="R63" s="18" t="s">
        <v>646</v>
      </c>
      <c r="S63" s="18" t="s">
        <v>1533</v>
      </c>
      <c r="T63" s="24" t="s">
        <v>8</v>
      </c>
    </row>
    <row r="64" spans="1:20" ht="15.75" hidden="1">
      <c r="A64" s="26" t="s">
        <v>533</v>
      </c>
      <c r="B64" s="26" t="s">
        <v>648</v>
      </c>
      <c r="C64" s="26" t="s">
        <v>649</v>
      </c>
      <c r="D64" s="100"/>
      <c r="E64" s="100">
        <f>SUM(F64:M64)</f>
        <v>0</v>
      </c>
      <c r="F64" s="100"/>
      <c r="G64" s="100"/>
      <c r="H64" s="100"/>
      <c r="I64" s="100"/>
      <c r="J64" s="100"/>
      <c r="K64" s="100"/>
      <c r="L64" s="100"/>
      <c r="M64" s="100"/>
      <c r="N64" s="25">
        <v>699990</v>
      </c>
      <c r="O64" s="29">
        <f t="shared" si="2"/>
        <v>294780</v>
      </c>
      <c r="P64" s="25">
        <v>289000</v>
      </c>
      <c r="Q64" s="20">
        <v>84</v>
      </c>
      <c r="R64" s="18" t="s">
        <v>650</v>
      </c>
      <c r="S64" s="18" t="s">
        <v>651</v>
      </c>
      <c r="T64" s="24" t="s">
        <v>8</v>
      </c>
    </row>
    <row r="65" spans="1:20" ht="15.75">
      <c r="A65" s="26" t="s">
        <v>1108</v>
      </c>
      <c r="B65" s="26" t="s">
        <v>648</v>
      </c>
      <c r="C65" s="26" t="s">
        <v>2179</v>
      </c>
      <c r="D65" s="100"/>
      <c r="E65" s="100">
        <f>SUM(F65:M65)</f>
        <v>0</v>
      </c>
      <c r="F65" s="100"/>
      <c r="G65" s="100"/>
      <c r="H65" s="100"/>
      <c r="I65" s="100"/>
      <c r="J65" s="100"/>
      <c r="K65" s="100"/>
      <c r="L65" s="100"/>
      <c r="M65" s="100"/>
      <c r="N65" s="25">
        <v>799000</v>
      </c>
      <c r="O65" s="29">
        <f t="shared" si="2"/>
        <v>345780</v>
      </c>
      <c r="P65" s="25">
        <v>339000</v>
      </c>
      <c r="Q65" s="20">
        <v>84</v>
      </c>
      <c r="R65" s="18" t="s">
        <v>650</v>
      </c>
      <c r="S65" s="18" t="s">
        <v>2180</v>
      </c>
      <c r="T65" s="24" t="s">
        <v>8</v>
      </c>
    </row>
    <row r="66" spans="1:20" s="12" customFormat="1" ht="16.5">
      <c r="A66" s="16" t="s">
        <v>426</v>
      </c>
      <c r="B66" s="21"/>
      <c r="C66" s="26" t="s">
        <v>1438</v>
      </c>
      <c r="D66" s="101"/>
      <c r="E66" s="100">
        <f t="shared" si="1"/>
        <v>0</v>
      </c>
      <c r="F66" s="100"/>
      <c r="G66" s="100"/>
      <c r="H66" s="100"/>
      <c r="I66" s="100"/>
      <c r="J66" s="100"/>
      <c r="K66" s="100"/>
      <c r="L66" s="100"/>
      <c r="M66" s="100"/>
      <c r="N66" s="27">
        <v>149900</v>
      </c>
      <c r="O66" s="29">
        <f t="shared" si="2"/>
        <v>96798</v>
      </c>
      <c r="P66" s="27">
        <v>94900</v>
      </c>
      <c r="Q66" s="28" t="s">
        <v>781</v>
      </c>
      <c r="R66" s="167" t="s">
        <v>642</v>
      </c>
      <c r="S66" s="18" t="s">
        <v>1102</v>
      </c>
      <c r="T66" s="24" t="s">
        <v>8</v>
      </c>
    </row>
    <row r="67" spans="1:20" s="12" customFormat="1" ht="16.5">
      <c r="A67" s="16" t="s">
        <v>426</v>
      </c>
      <c r="B67" s="21" t="s">
        <v>1335</v>
      </c>
      <c r="C67" s="26" t="s">
        <v>1103</v>
      </c>
      <c r="D67" s="101"/>
      <c r="E67" s="100">
        <f t="shared" si="1"/>
        <v>0</v>
      </c>
      <c r="F67" s="100"/>
      <c r="G67" s="100"/>
      <c r="H67" s="100"/>
      <c r="I67" s="100"/>
      <c r="J67" s="100"/>
      <c r="K67" s="100"/>
      <c r="L67" s="100"/>
      <c r="M67" s="100"/>
      <c r="N67" s="27">
        <v>109900</v>
      </c>
      <c r="O67" s="29">
        <f>SUM(P67*1.02)</f>
        <v>50898</v>
      </c>
      <c r="P67" s="27">
        <v>49900</v>
      </c>
      <c r="Q67" s="28" t="s">
        <v>1104</v>
      </c>
      <c r="R67" s="167" t="s">
        <v>642</v>
      </c>
      <c r="S67" s="18" t="s">
        <v>1102</v>
      </c>
      <c r="T67" s="24" t="s">
        <v>8</v>
      </c>
    </row>
    <row r="68" spans="1:20" s="12" customFormat="1" ht="16.5">
      <c r="A68" s="206" t="s">
        <v>17</v>
      </c>
      <c r="B68" s="208" t="s">
        <v>18</v>
      </c>
      <c r="C68" s="221" t="s">
        <v>2330</v>
      </c>
      <c r="D68" s="156" t="s">
        <v>439</v>
      </c>
      <c r="E68" s="156" t="s">
        <v>281</v>
      </c>
      <c r="F68" s="222">
        <v>42377</v>
      </c>
      <c r="G68" s="222">
        <v>42378</v>
      </c>
      <c r="H68" s="222">
        <v>42379</v>
      </c>
      <c r="I68" s="222">
        <v>42380</v>
      </c>
      <c r="J68" s="222">
        <v>42381</v>
      </c>
      <c r="K68" s="222">
        <v>42382</v>
      </c>
      <c r="L68" s="222">
        <v>42383</v>
      </c>
      <c r="M68" s="222">
        <v>42384</v>
      </c>
      <c r="N68" s="154" t="s">
        <v>12</v>
      </c>
      <c r="O68" s="220" t="s">
        <v>103</v>
      </c>
      <c r="P68" s="223" t="s">
        <v>104</v>
      </c>
      <c r="Q68" s="223" t="s">
        <v>23</v>
      </c>
      <c r="R68" s="154" t="s">
        <v>20</v>
      </c>
      <c r="S68" s="154" t="s">
        <v>24</v>
      </c>
      <c r="T68" s="18" t="s">
        <v>14</v>
      </c>
    </row>
    <row r="69" spans="1:20" ht="15.75">
      <c r="A69" s="16" t="s">
        <v>4</v>
      </c>
      <c r="B69" s="16" t="s">
        <v>940</v>
      </c>
      <c r="C69" s="16" t="s">
        <v>941</v>
      </c>
      <c r="D69" s="101"/>
      <c r="E69" s="100">
        <f>SUM(F69:M69)</f>
        <v>0</v>
      </c>
      <c r="F69" s="101"/>
      <c r="G69" s="101"/>
      <c r="H69" s="101"/>
      <c r="I69" s="101"/>
      <c r="J69" s="101"/>
      <c r="K69" s="104"/>
      <c r="L69" s="104"/>
      <c r="M69" s="104"/>
      <c r="N69" s="23">
        <v>8990</v>
      </c>
      <c r="O69" s="29">
        <f>SUM(P69*1.02)</f>
        <v>5599.8</v>
      </c>
      <c r="P69" s="25">
        <v>5490</v>
      </c>
      <c r="Q69" s="51">
        <v>7.5</v>
      </c>
      <c r="R69" s="18" t="s">
        <v>942</v>
      </c>
      <c r="S69" s="25" t="s">
        <v>943</v>
      </c>
      <c r="T69" s="18" t="s">
        <v>865</v>
      </c>
    </row>
    <row r="70" spans="1:20" ht="15.75">
      <c r="A70" s="21" t="s">
        <v>157</v>
      </c>
      <c r="B70" s="21" t="s">
        <v>2104</v>
      </c>
      <c r="C70" s="26" t="s">
        <v>158</v>
      </c>
      <c r="D70" s="101">
        <v>9</v>
      </c>
      <c r="E70" s="100">
        <f>SUM(F70:M70)</f>
        <v>1</v>
      </c>
      <c r="F70" s="101">
        <v>1</v>
      </c>
      <c r="G70" s="101"/>
      <c r="H70" s="101"/>
      <c r="I70" s="101"/>
      <c r="J70" s="101"/>
      <c r="K70" s="101"/>
      <c r="L70" s="101"/>
      <c r="M70" s="101"/>
      <c r="N70" s="19">
        <v>10900</v>
      </c>
      <c r="O70" s="29">
        <f aca="true" t="shared" si="3" ref="O70:O105">SUM(P70*1.02)</f>
        <v>7752</v>
      </c>
      <c r="P70" s="23">
        <v>7600</v>
      </c>
      <c r="Q70" s="31">
        <v>14</v>
      </c>
      <c r="R70" s="18" t="s">
        <v>15</v>
      </c>
      <c r="S70" s="18" t="s">
        <v>159</v>
      </c>
      <c r="T70" s="18" t="s">
        <v>8</v>
      </c>
    </row>
    <row r="71" spans="1:20" s="12" customFormat="1" ht="16.5">
      <c r="A71" s="16" t="s">
        <v>4</v>
      </c>
      <c r="B71" s="26" t="s">
        <v>462</v>
      </c>
      <c r="C71" s="26" t="s">
        <v>463</v>
      </c>
      <c r="D71" s="101"/>
      <c r="E71" s="100">
        <f aca="true" t="shared" si="4" ref="E71:E105">SUM(F71:M71)</f>
        <v>0</v>
      </c>
      <c r="F71" s="101"/>
      <c r="G71" s="101"/>
      <c r="H71" s="101"/>
      <c r="I71" s="101"/>
      <c r="J71" s="101"/>
      <c r="K71" s="101"/>
      <c r="L71" s="101"/>
      <c r="M71" s="101"/>
      <c r="N71" s="23">
        <v>17900</v>
      </c>
      <c r="O71" s="29">
        <f t="shared" si="3"/>
        <v>12138</v>
      </c>
      <c r="P71" s="25">
        <v>11900</v>
      </c>
      <c r="Q71" s="31">
        <v>15</v>
      </c>
      <c r="R71" s="18" t="s">
        <v>15</v>
      </c>
      <c r="S71" s="18" t="s">
        <v>50</v>
      </c>
      <c r="T71" s="18" t="s">
        <v>8</v>
      </c>
    </row>
    <row r="72" spans="1:20" s="12" customFormat="1" ht="16.5">
      <c r="A72" s="16" t="s">
        <v>4</v>
      </c>
      <c r="B72" s="16" t="s">
        <v>1272</v>
      </c>
      <c r="C72" s="26" t="s">
        <v>1273</v>
      </c>
      <c r="D72" s="101">
        <v>1</v>
      </c>
      <c r="E72" s="100">
        <f t="shared" si="4"/>
        <v>1</v>
      </c>
      <c r="F72" s="101">
        <v>1</v>
      </c>
      <c r="G72" s="101"/>
      <c r="H72" s="101"/>
      <c r="I72" s="101"/>
      <c r="J72" s="101"/>
      <c r="K72" s="101"/>
      <c r="L72" s="101"/>
      <c r="M72" s="101"/>
      <c r="N72" s="23">
        <v>10900</v>
      </c>
      <c r="O72" s="29">
        <f>SUM(P72*1.02)</f>
        <v>7782.6</v>
      </c>
      <c r="P72" s="25">
        <v>7630</v>
      </c>
      <c r="Q72" s="31">
        <v>11</v>
      </c>
      <c r="R72" s="18" t="s">
        <v>15</v>
      </c>
      <c r="S72" s="18" t="s">
        <v>1274</v>
      </c>
      <c r="T72" s="18" t="s">
        <v>8</v>
      </c>
    </row>
    <row r="73" spans="1:20" s="12" customFormat="1" ht="16.5">
      <c r="A73" s="16" t="s">
        <v>1</v>
      </c>
      <c r="B73" s="16" t="s">
        <v>184</v>
      </c>
      <c r="C73" s="16" t="s">
        <v>185</v>
      </c>
      <c r="D73" s="101"/>
      <c r="E73" s="100">
        <f>SUM(F73:M73)</f>
        <v>0</v>
      </c>
      <c r="F73" s="104"/>
      <c r="G73" s="104"/>
      <c r="H73" s="104"/>
      <c r="I73" s="104"/>
      <c r="J73" s="104"/>
      <c r="K73" s="104"/>
      <c r="L73" s="104"/>
      <c r="M73" s="104"/>
      <c r="N73" s="23">
        <v>10900</v>
      </c>
      <c r="O73" s="29">
        <f>SUM(P73*1.02)</f>
        <v>7639.8</v>
      </c>
      <c r="P73" s="25">
        <v>7490</v>
      </c>
      <c r="Q73" s="25">
        <v>8</v>
      </c>
      <c r="R73" s="18" t="s">
        <v>16</v>
      </c>
      <c r="S73" s="18" t="s">
        <v>203</v>
      </c>
      <c r="T73" s="18" t="s">
        <v>8</v>
      </c>
    </row>
    <row r="74" spans="1:20" ht="15.75">
      <c r="A74" s="32" t="s">
        <v>1</v>
      </c>
      <c r="B74" s="32" t="s">
        <v>87</v>
      </c>
      <c r="C74" s="33" t="s">
        <v>167</v>
      </c>
      <c r="D74" s="101"/>
      <c r="E74" s="100">
        <f t="shared" si="4"/>
        <v>0</v>
      </c>
      <c r="F74" s="104"/>
      <c r="G74" s="104"/>
      <c r="H74" s="104"/>
      <c r="I74" s="104"/>
      <c r="J74" s="104"/>
      <c r="K74" s="104"/>
      <c r="L74" s="104"/>
      <c r="M74" s="104"/>
      <c r="N74" s="25">
        <v>15900</v>
      </c>
      <c r="O74" s="29">
        <f t="shared" si="3"/>
        <v>10098</v>
      </c>
      <c r="P74" s="25">
        <v>9900</v>
      </c>
      <c r="Q74" s="25">
        <v>11</v>
      </c>
      <c r="R74" s="18" t="s">
        <v>16</v>
      </c>
      <c r="S74" s="18" t="s">
        <v>86</v>
      </c>
      <c r="T74" s="18" t="s">
        <v>8</v>
      </c>
    </row>
    <row r="75" spans="1:20" s="12" customFormat="1" ht="16.5">
      <c r="A75" s="32" t="s">
        <v>1</v>
      </c>
      <c r="B75" s="32" t="s">
        <v>1336</v>
      </c>
      <c r="C75" s="33" t="s">
        <v>1337</v>
      </c>
      <c r="D75" s="101"/>
      <c r="E75" s="100">
        <f t="shared" si="4"/>
        <v>0</v>
      </c>
      <c r="F75" s="100"/>
      <c r="G75" s="100"/>
      <c r="H75" s="100"/>
      <c r="I75" s="100"/>
      <c r="J75" s="100"/>
      <c r="K75" s="100"/>
      <c r="L75" s="104"/>
      <c r="M75" s="104"/>
      <c r="N75" s="25">
        <v>17900</v>
      </c>
      <c r="O75" s="84">
        <f>SUM(P75*1.02)</f>
        <v>11118</v>
      </c>
      <c r="P75" s="25">
        <v>10900</v>
      </c>
      <c r="Q75" s="25">
        <v>12</v>
      </c>
      <c r="R75" s="18" t="s">
        <v>1338</v>
      </c>
      <c r="S75" s="18" t="s">
        <v>1339</v>
      </c>
      <c r="T75" s="18" t="s">
        <v>1340</v>
      </c>
    </row>
    <row r="76" spans="1:20" s="12" customFormat="1" ht="16.5">
      <c r="A76" s="32" t="s">
        <v>1</v>
      </c>
      <c r="B76" s="16" t="s">
        <v>99</v>
      </c>
      <c r="C76" s="26" t="s">
        <v>100</v>
      </c>
      <c r="D76" s="101">
        <v>1</v>
      </c>
      <c r="E76" s="100">
        <f t="shared" si="4"/>
        <v>1</v>
      </c>
      <c r="F76" s="104">
        <v>1</v>
      </c>
      <c r="G76" s="104"/>
      <c r="H76" s="104"/>
      <c r="I76" s="104"/>
      <c r="J76" s="104"/>
      <c r="K76" s="104"/>
      <c r="L76" s="104"/>
      <c r="M76" s="104"/>
      <c r="N76" s="23">
        <v>19900</v>
      </c>
      <c r="O76" s="29">
        <f>SUM(P76*1.02)</f>
        <v>12138</v>
      </c>
      <c r="P76" s="25">
        <v>11900</v>
      </c>
      <c r="Q76" s="31">
        <v>13</v>
      </c>
      <c r="R76" s="18" t="s">
        <v>16</v>
      </c>
      <c r="S76" s="18" t="s">
        <v>50</v>
      </c>
      <c r="T76" s="18" t="s">
        <v>8</v>
      </c>
    </row>
    <row r="77" spans="1:20" s="12" customFormat="1" ht="16.5">
      <c r="A77" s="32" t="s">
        <v>1</v>
      </c>
      <c r="B77" s="16" t="s">
        <v>611</v>
      </c>
      <c r="C77" s="26" t="s">
        <v>612</v>
      </c>
      <c r="D77" s="101"/>
      <c r="E77" s="100">
        <f t="shared" si="4"/>
        <v>0</v>
      </c>
      <c r="F77" s="104"/>
      <c r="G77" s="105"/>
      <c r="H77" s="104"/>
      <c r="I77" s="104"/>
      <c r="J77" s="104"/>
      <c r="K77" s="104"/>
      <c r="L77" s="104"/>
      <c r="M77" s="104"/>
      <c r="N77" s="23">
        <v>19490</v>
      </c>
      <c r="O77" s="29">
        <f t="shared" si="3"/>
        <v>12739.800000000001</v>
      </c>
      <c r="P77" s="25">
        <v>12490</v>
      </c>
      <c r="Q77" s="31">
        <v>13</v>
      </c>
      <c r="R77" s="18" t="s">
        <v>613</v>
      </c>
      <c r="S77" s="18" t="s">
        <v>50</v>
      </c>
      <c r="T77" s="18" t="s">
        <v>8</v>
      </c>
    </row>
    <row r="78" spans="1:20" s="12" customFormat="1" ht="16.5">
      <c r="A78" s="32" t="s">
        <v>1</v>
      </c>
      <c r="B78" s="16" t="s">
        <v>654</v>
      </c>
      <c r="C78" s="26" t="s">
        <v>655</v>
      </c>
      <c r="D78" s="101">
        <v>2</v>
      </c>
      <c r="E78" s="100">
        <f t="shared" si="4"/>
        <v>2</v>
      </c>
      <c r="F78" s="104">
        <v>2</v>
      </c>
      <c r="G78" s="105"/>
      <c r="H78" s="104"/>
      <c r="I78" s="104"/>
      <c r="J78" s="104"/>
      <c r="K78" s="104"/>
      <c r="L78" s="104"/>
      <c r="M78" s="104"/>
      <c r="N78" s="23">
        <v>19490</v>
      </c>
      <c r="O78" s="29">
        <f t="shared" si="3"/>
        <v>13158</v>
      </c>
      <c r="P78" s="25">
        <v>12900</v>
      </c>
      <c r="Q78" s="31">
        <v>13</v>
      </c>
      <c r="R78" s="18" t="s">
        <v>613</v>
      </c>
      <c r="S78" s="18" t="s">
        <v>50</v>
      </c>
      <c r="T78" s="18" t="s">
        <v>8</v>
      </c>
    </row>
    <row r="79" spans="1:20" s="12" customFormat="1" ht="16.5">
      <c r="A79" s="32" t="s">
        <v>1</v>
      </c>
      <c r="B79" s="16" t="s">
        <v>1286</v>
      </c>
      <c r="C79" s="26" t="s">
        <v>1287</v>
      </c>
      <c r="D79" s="101"/>
      <c r="E79" s="100">
        <f t="shared" si="4"/>
        <v>0</v>
      </c>
      <c r="F79" s="101"/>
      <c r="G79" s="101"/>
      <c r="H79" s="101"/>
      <c r="I79" s="101"/>
      <c r="J79" s="101"/>
      <c r="K79" s="100"/>
      <c r="L79" s="104"/>
      <c r="M79" s="105"/>
      <c r="N79" s="23">
        <v>21490</v>
      </c>
      <c r="O79" s="29">
        <f>SUM(P79*1.02)</f>
        <v>12648</v>
      </c>
      <c r="P79" s="25">
        <v>12400</v>
      </c>
      <c r="Q79" s="31">
        <v>14</v>
      </c>
      <c r="R79" s="18" t="s">
        <v>16</v>
      </c>
      <c r="S79" s="18" t="s">
        <v>50</v>
      </c>
      <c r="T79" s="18" t="s">
        <v>8</v>
      </c>
    </row>
    <row r="80" spans="1:20" ht="15.75">
      <c r="A80" s="32" t="s">
        <v>1</v>
      </c>
      <c r="B80" s="16" t="s">
        <v>510</v>
      </c>
      <c r="C80" s="26" t="s">
        <v>511</v>
      </c>
      <c r="D80" s="101"/>
      <c r="E80" s="100">
        <f t="shared" si="4"/>
        <v>0</v>
      </c>
      <c r="F80" s="101"/>
      <c r="G80" s="101"/>
      <c r="H80" s="104"/>
      <c r="I80" s="104"/>
      <c r="J80" s="104"/>
      <c r="K80" s="104"/>
      <c r="L80" s="104"/>
      <c r="M80" s="104"/>
      <c r="N80" s="23">
        <v>20900</v>
      </c>
      <c r="O80" s="29">
        <f t="shared" si="3"/>
        <v>14178</v>
      </c>
      <c r="P80" s="25">
        <v>13900</v>
      </c>
      <c r="Q80" s="31">
        <v>14</v>
      </c>
      <c r="R80" s="18" t="s">
        <v>16</v>
      </c>
      <c r="S80" s="18" t="s">
        <v>50</v>
      </c>
      <c r="T80" s="18" t="s">
        <v>8</v>
      </c>
    </row>
    <row r="81" spans="1:20" ht="15.75">
      <c r="A81" s="16" t="s">
        <v>1</v>
      </c>
      <c r="B81" s="26" t="s">
        <v>1290</v>
      </c>
      <c r="C81" s="26" t="s">
        <v>1291</v>
      </c>
      <c r="D81" s="101"/>
      <c r="E81" s="100">
        <f>SUM(F81:M81)</f>
        <v>0</v>
      </c>
      <c r="F81" s="106"/>
      <c r="G81" s="100"/>
      <c r="H81" s="106"/>
      <c r="I81" s="106"/>
      <c r="J81" s="101"/>
      <c r="K81" s="101"/>
      <c r="L81" s="101"/>
      <c r="M81" s="101"/>
      <c r="N81" s="23">
        <v>25900</v>
      </c>
      <c r="O81" s="29">
        <f>SUM(P81*1.02)</f>
        <v>13158</v>
      </c>
      <c r="P81" s="25">
        <v>12900</v>
      </c>
      <c r="Q81" s="31">
        <v>15</v>
      </c>
      <c r="R81" s="18" t="s">
        <v>1288</v>
      </c>
      <c r="S81" s="18" t="s">
        <v>1292</v>
      </c>
      <c r="T81" s="18" t="s">
        <v>1285</v>
      </c>
    </row>
    <row r="82" spans="1:20" ht="15.75">
      <c r="A82" s="32" t="s">
        <v>1</v>
      </c>
      <c r="B82" s="16" t="s">
        <v>656</v>
      </c>
      <c r="C82" s="26" t="s">
        <v>657</v>
      </c>
      <c r="D82" s="101"/>
      <c r="E82" s="100">
        <f t="shared" si="4"/>
        <v>0</v>
      </c>
      <c r="F82" s="101"/>
      <c r="G82" s="105"/>
      <c r="H82" s="104"/>
      <c r="I82" s="104"/>
      <c r="J82" s="104"/>
      <c r="K82" s="104"/>
      <c r="L82" s="104"/>
      <c r="M82" s="104"/>
      <c r="N82" s="23">
        <v>21900</v>
      </c>
      <c r="O82" s="29">
        <f t="shared" si="3"/>
        <v>15198</v>
      </c>
      <c r="P82" s="25">
        <v>14900</v>
      </c>
      <c r="Q82" s="31">
        <v>15</v>
      </c>
      <c r="R82" s="18" t="s">
        <v>16</v>
      </c>
      <c r="S82" s="18" t="s">
        <v>50</v>
      </c>
      <c r="T82" s="18" t="s">
        <v>8</v>
      </c>
    </row>
    <row r="83" spans="1:20" ht="15.75">
      <c r="A83" s="32" t="s">
        <v>1</v>
      </c>
      <c r="B83" s="21" t="s">
        <v>2155</v>
      </c>
      <c r="C83" s="26" t="s">
        <v>2156</v>
      </c>
      <c r="D83" s="101">
        <v>10</v>
      </c>
      <c r="E83" s="100">
        <f t="shared" si="4"/>
        <v>10</v>
      </c>
      <c r="F83" s="101">
        <v>5</v>
      </c>
      <c r="G83" s="104">
        <v>5</v>
      </c>
      <c r="H83" s="104"/>
      <c r="I83" s="104"/>
      <c r="J83" s="104"/>
      <c r="K83" s="104"/>
      <c r="L83" s="104"/>
      <c r="M83" s="104"/>
      <c r="N83" s="23">
        <v>22490</v>
      </c>
      <c r="O83" s="29">
        <f>SUM(P83*1.02)</f>
        <v>16218</v>
      </c>
      <c r="P83" s="25">
        <v>15900</v>
      </c>
      <c r="Q83" s="31">
        <v>16</v>
      </c>
      <c r="R83" s="18" t="s">
        <v>16</v>
      </c>
      <c r="S83" s="18" t="s">
        <v>1529</v>
      </c>
      <c r="T83" s="18" t="s">
        <v>8</v>
      </c>
    </row>
    <row r="84" spans="1:20" ht="15.75">
      <c r="A84" s="32" t="s">
        <v>1</v>
      </c>
      <c r="B84" s="21" t="s">
        <v>1293</v>
      </c>
      <c r="C84" s="26" t="s">
        <v>1294</v>
      </c>
      <c r="D84" s="101"/>
      <c r="E84" s="100">
        <f>SUM(F84:M84)</f>
        <v>0</v>
      </c>
      <c r="F84" s="106"/>
      <c r="G84" s="100"/>
      <c r="H84" s="106"/>
      <c r="I84" s="106"/>
      <c r="J84" s="101"/>
      <c r="K84" s="100"/>
      <c r="L84" s="104"/>
      <c r="M84" s="104"/>
      <c r="N84" s="23">
        <v>22490</v>
      </c>
      <c r="O84" s="29">
        <f>SUM(P84*1.02)</f>
        <v>14688</v>
      </c>
      <c r="P84" s="25">
        <v>14400</v>
      </c>
      <c r="Q84" s="31">
        <v>16</v>
      </c>
      <c r="R84" s="18" t="s">
        <v>1288</v>
      </c>
      <c r="S84" s="18" t="s">
        <v>1289</v>
      </c>
      <c r="T84" s="18" t="s">
        <v>1285</v>
      </c>
    </row>
    <row r="85" spans="1:20" ht="15.75">
      <c r="A85" s="32" t="s">
        <v>1</v>
      </c>
      <c r="B85" s="21" t="s">
        <v>658</v>
      </c>
      <c r="C85" s="26" t="s">
        <v>659</v>
      </c>
      <c r="D85" s="101">
        <v>9</v>
      </c>
      <c r="E85" s="100">
        <f t="shared" si="4"/>
        <v>9</v>
      </c>
      <c r="F85" s="101">
        <v>7</v>
      </c>
      <c r="G85" s="104">
        <v>2</v>
      </c>
      <c r="H85" s="104"/>
      <c r="I85" s="104"/>
      <c r="J85" s="104"/>
      <c r="K85" s="104"/>
      <c r="L85" s="104"/>
      <c r="M85" s="104"/>
      <c r="N85" s="23">
        <v>23900</v>
      </c>
      <c r="O85" s="29">
        <f t="shared" si="3"/>
        <v>16218</v>
      </c>
      <c r="P85" s="25">
        <v>15900</v>
      </c>
      <c r="Q85" s="31">
        <v>16</v>
      </c>
      <c r="R85" s="18" t="s">
        <v>16</v>
      </c>
      <c r="S85" s="18" t="s">
        <v>50</v>
      </c>
      <c r="T85" s="18" t="s">
        <v>8</v>
      </c>
    </row>
    <row r="86" spans="1:20" ht="15.75">
      <c r="A86" s="32" t="s">
        <v>1</v>
      </c>
      <c r="B86" s="21"/>
      <c r="C86" s="26" t="s">
        <v>2324</v>
      </c>
      <c r="D86" s="101">
        <v>2</v>
      </c>
      <c r="E86" s="100">
        <f>SUM(F86:M86)</f>
        <v>2</v>
      </c>
      <c r="F86" s="101">
        <v>2</v>
      </c>
      <c r="G86" s="104"/>
      <c r="H86" s="104"/>
      <c r="I86" s="104"/>
      <c r="J86" s="104"/>
      <c r="K86" s="104"/>
      <c r="L86" s="104"/>
      <c r="M86" s="104"/>
      <c r="N86" s="23">
        <v>22490</v>
      </c>
      <c r="O86" s="29">
        <f>SUM(P86*1.02)</f>
        <v>16218</v>
      </c>
      <c r="P86" s="25">
        <v>15900</v>
      </c>
      <c r="Q86" s="31">
        <v>16</v>
      </c>
      <c r="R86" s="18" t="s">
        <v>16</v>
      </c>
      <c r="S86" s="18" t="s">
        <v>50</v>
      </c>
      <c r="T86" s="18" t="s">
        <v>8</v>
      </c>
    </row>
    <row r="87" spans="1:20" ht="15.75">
      <c r="A87" s="32" t="s">
        <v>1</v>
      </c>
      <c r="B87" s="21" t="s">
        <v>1341</v>
      </c>
      <c r="C87" s="26" t="s">
        <v>1440</v>
      </c>
      <c r="D87" s="101">
        <v>1</v>
      </c>
      <c r="E87" s="100">
        <f t="shared" si="4"/>
        <v>1</v>
      </c>
      <c r="F87" s="101">
        <v>1</v>
      </c>
      <c r="G87" s="104"/>
      <c r="H87" s="104"/>
      <c r="I87" s="104"/>
      <c r="J87" s="104"/>
      <c r="K87" s="104"/>
      <c r="L87" s="104"/>
      <c r="M87" s="104"/>
      <c r="N87" s="23">
        <v>24900</v>
      </c>
      <c r="O87" s="29">
        <f>SUM(P87*1.02)</f>
        <v>17238</v>
      </c>
      <c r="P87" s="25">
        <v>16900</v>
      </c>
      <c r="Q87" s="31">
        <v>17</v>
      </c>
      <c r="R87" s="18" t="s">
        <v>16</v>
      </c>
      <c r="S87" s="18" t="s">
        <v>50</v>
      </c>
      <c r="T87" s="18" t="s">
        <v>8</v>
      </c>
    </row>
    <row r="88" spans="1:20" ht="15.75">
      <c r="A88" s="55" t="s">
        <v>1</v>
      </c>
      <c r="B88" s="35" t="s">
        <v>558</v>
      </c>
      <c r="C88" s="35" t="s">
        <v>559</v>
      </c>
      <c r="D88" s="111"/>
      <c r="E88" s="100">
        <f t="shared" si="4"/>
        <v>0</v>
      </c>
      <c r="F88" s="111"/>
      <c r="G88" s="112"/>
      <c r="H88" s="112"/>
      <c r="I88" s="112"/>
      <c r="J88" s="112"/>
      <c r="K88" s="112"/>
      <c r="L88" s="112"/>
      <c r="M88" s="112"/>
      <c r="N88" s="36">
        <v>26900</v>
      </c>
      <c r="O88" s="84">
        <f t="shared" si="3"/>
        <v>18258</v>
      </c>
      <c r="P88" s="34">
        <v>17900</v>
      </c>
      <c r="Q88" s="34">
        <v>18</v>
      </c>
      <c r="R88" s="37" t="s">
        <v>560</v>
      </c>
      <c r="S88" s="34" t="s">
        <v>112</v>
      </c>
      <c r="T88" s="42" t="s">
        <v>8</v>
      </c>
    </row>
    <row r="89" spans="1:20" s="12" customFormat="1" ht="16.5">
      <c r="A89" s="32" t="s">
        <v>1</v>
      </c>
      <c r="B89" s="21" t="s">
        <v>114</v>
      </c>
      <c r="C89" s="16" t="s">
        <v>168</v>
      </c>
      <c r="D89" s="101"/>
      <c r="E89" s="100">
        <f t="shared" si="4"/>
        <v>0</v>
      </c>
      <c r="F89" s="101"/>
      <c r="G89" s="104"/>
      <c r="H89" s="104"/>
      <c r="I89" s="104"/>
      <c r="J89" s="104"/>
      <c r="K89" s="104"/>
      <c r="L89" s="104"/>
      <c r="M89" s="104"/>
      <c r="N89" s="23">
        <v>27900</v>
      </c>
      <c r="O89" s="29">
        <f t="shared" si="3"/>
        <v>18768</v>
      </c>
      <c r="P89" s="25">
        <v>18400</v>
      </c>
      <c r="Q89" s="25">
        <v>18</v>
      </c>
      <c r="R89" s="167" t="s">
        <v>115</v>
      </c>
      <c r="S89" s="25" t="s">
        <v>112</v>
      </c>
      <c r="T89" s="18" t="s">
        <v>8</v>
      </c>
    </row>
    <row r="90" spans="1:20" ht="15.75">
      <c r="A90" s="32" t="s">
        <v>1</v>
      </c>
      <c r="B90" s="16" t="s">
        <v>117</v>
      </c>
      <c r="C90" s="16" t="s">
        <v>169</v>
      </c>
      <c r="D90" s="101">
        <v>20</v>
      </c>
      <c r="E90" s="100">
        <f t="shared" si="4"/>
        <v>20</v>
      </c>
      <c r="F90" s="101">
        <v>6</v>
      </c>
      <c r="G90" s="104">
        <v>14</v>
      </c>
      <c r="H90" s="104"/>
      <c r="I90" s="104"/>
      <c r="J90" s="104"/>
      <c r="K90" s="104"/>
      <c r="L90" s="104"/>
      <c r="M90" s="104"/>
      <c r="N90" s="23">
        <v>24900</v>
      </c>
      <c r="O90" s="29">
        <f t="shared" si="3"/>
        <v>17238</v>
      </c>
      <c r="P90" s="25">
        <v>16900</v>
      </c>
      <c r="Q90" s="25">
        <v>15</v>
      </c>
      <c r="R90" s="167" t="s">
        <v>228</v>
      </c>
      <c r="S90" s="25" t="s">
        <v>202</v>
      </c>
      <c r="T90" s="18" t="s">
        <v>113</v>
      </c>
    </row>
    <row r="91" spans="1:20" ht="15.75">
      <c r="A91" s="32" t="s">
        <v>1</v>
      </c>
      <c r="B91" s="16" t="s">
        <v>116</v>
      </c>
      <c r="C91" s="16" t="s">
        <v>170</v>
      </c>
      <c r="D91" s="101">
        <v>10</v>
      </c>
      <c r="E91" s="100">
        <f t="shared" si="4"/>
        <v>10</v>
      </c>
      <c r="F91" s="101">
        <v>5</v>
      </c>
      <c r="G91" s="104">
        <v>5</v>
      </c>
      <c r="H91" s="104"/>
      <c r="I91" s="104"/>
      <c r="J91" s="104"/>
      <c r="K91" s="104"/>
      <c r="L91" s="104"/>
      <c r="M91" s="104"/>
      <c r="N91" s="23">
        <v>26900</v>
      </c>
      <c r="O91" s="29">
        <f t="shared" si="3"/>
        <v>18258</v>
      </c>
      <c r="P91" s="25">
        <v>17900</v>
      </c>
      <c r="Q91" s="25">
        <v>17</v>
      </c>
      <c r="R91" s="167" t="s">
        <v>228</v>
      </c>
      <c r="S91" s="25" t="s">
        <v>202</v>
      </c>
      <c r="T91" s="18" t="s">
        <v>8</v>
      </c>
    </row>
    <row r="92" spans="1:20" ht="15.75">
      <c r="A92" s="32" t="s">
        <v>1</v>
      </c>
      <c r="B92" s="16" t="s">
        <v>460</v>
      </c>
      <c r="C92" s="16" t="s">
        <v>461</v>
      </c>
      <c r="D92" s="101">
        <v>8</v>
      </c>
      <c r="E92" s="100">
        <f t="shared" si="4"/>
        <v>3</v>
      </c>
      <c r="F92" s="101">
        <v>3</v>
      </c>
      <c r="G92" s="101"/>
      <c r="H92" s="101"/>
      <c r="I92" s="101"/>
      <c r="J92" s="101"/>
      <c r="K92" s="101"/>
      <c r="L92" s="101"/>
      <c r="M92" s="101"/>
      <c r="N92" s="23">
        <v>28900</v>
      </c>
      <c r="O92" s="29">
        <f t="shared" si="3"/>
        <v>20634.6</v>
      </c>
      <c r="P92" s="25">
        <v>20230</v>
      </c>
      <c r="Q92" s="25">
        <v>19</v>
      </c>
      <c r="R92" s="167" t="s">
        <v>228</v>
      </c>
      <c r="S92" s="25" t="s">
        <v>50</v>
      </c>
      <c r="T92" s="18" t="s">
        <v>8</v>
      </c>
    </row>
    <row r="93" spans="1:20" ht="15.75">
      <c r="A93" s="16" t="s">
        <v>2</v>
      </c>
      <c r="B93" s="16" t="s">
        <v>446</v>
      </c>
      <c r="C93" s="16" t="s">
        <v>422</v>
      </c>
      <c r="D93" s="101">
        <v>5</v>
      </c>
      <c r="E93" s="100">
        <f t="shared" si="4"/>
        <v>5</v>
      </c>
      <c r="F93" s="101">
        <v>5</v>
      </c>
      <c r="G93" s="101"/>
      <c r="H93" s="101"/>
      <c r="I93" s="101"/>
      <c r="J93" s="101"/>
      <c r="K93" s="101"/>
      <c r="L93" s="101"/>
      <c r="M93" s="101"/>
      <c r="N93" s="23">
        <v>17900</v>
      </c>
      <c r="O93" s="29">
        <f t="shared" si="3"/>
        <v>10098</v>
      </c>
      <c r="P93" s="25">
        <v>9900</v>
      </c>
      <c r="Q93" s="38" t="s">
        <v>785</v>
      </c>
      <c r="R93" s="18" t="s">
        <v>215</v>
      </c>
      <c r="S93" s="18" t="s">
        <v>464</v>
      </c>
      <c r="T93" s="18" t="s">
        <v>8</v>
      </c>
    </row>
    <row r="94" spans="1:20" ht="15.75">
      <c r="A94" s="16" t="s">
        <v>2</v>
      </c>
      <c r="B94" s="16" t="s">
        <v>193</v>
      </c>
      <c r="C94" s="16" t="s">
        <v>196</v>
      </c>
      <c r="D94" s="101">
        <v>1</v>
      </c>
      <c r="E94" s="100">
        <f t="shared" si="4"/>
        <v>1</v>
      </c>
      <c r="F94" s="101">
        <v>1</v>
      </c>
      <c r="G94" s="101"/>
      <c r="H94" s="101"/>
      <c r="I94" s="101"/>
      <c r="J94" s="101"/>
      <c r="K94" s="101"/>
      <c r="L94" s="101"/>
      <c r="M94" s="101"/>
      <c r="N94" s="23">
        <v>25900</v>
      </c>
      <c r="O94" s="29">
        <f t="shared" si="3"/>
        <v>17238</v>
      </c>
      <c r="P94" s="25">
        <v>16900</v>
      </c>
      <c r="Q94" s="38" t="s">
        <v>194</v>
      </c>
      <c r="R94" s="18" t="s">
        <v>213</v>
      </c>
      <c r="S94" s="18" t="s">
        <v>195</v>
      </c>
      <c r="T94" s="18" t="s">
        <v>8</v>
      </c>
    </row>
    <row r="95" spans="1:20" s="12" customFormat="1" ht="16.5">
      <c r="A95" s="16" t="s">
        <v>2</v>
      </c>
      <c r="B95" s="21" t="s">
        <v>181</v>
      </c>
      <c r="C95" s="16" t="s">
        <v>188</v>
      </c>
      <c r="D95" s="101"/>
      <c r="E95" s="100">
        <f t="shared" si="4"/>
        <v>0</v>
      </c>
      <c r="F95" s="101"/>
      <c r="G95" s="104"/>
      <c r="H95" s="104"/>
      <c r="I95" s="104"/>
      <c r="J95" s="104"/>
      <c r="K95" s="104"/>
      <c r="L95" s="104"/>
      <c r="M95" s="104"/>
      <c r="N95" s="23">
        <v>31900</v>
      </c>
      <c r="O95" s="29">
        <f t="shared" si="3"/>
        <v>19278</v>
      </c>
      <c r="P95" s="25">
        <v>18900</v>
      </c>
      <c r="Q95" s="38" t="s">
        <v>784</v>
      </c>
      <c r="R95" s="18" t="s">
        <v>213</v>
      </c>
      <c r="S95" s="18" t="s">
        <v>182</v>
      </c>
      <c r="T95" s="18" t="s">
        <v>8</v>
      </c>
    </row>
    <row r="96" spans="1:20" s="12" customFormat="1" ht="16.5">
      <c r="A96" s="16" t="s">
        <v>2</v>
      </c>
      <c r="B96" s="21" t="s">
        <v>660</v>
      </c>
      <c r="C96" s="16" t="s">
        <v>661</v>
      </c>
      <c r="D96" s="101"/>
      <c r="E96" s="100">
        <f>SUM(F96:M96)</f>
        <v>0</v>
      </c>
      <c r="F96" s="101"/>
      <c r="G96" s="101"/>
      <c r="H96" s="101"/>
      <c r="I96" s="101"/>
      <c r="J96" s="101"/>
      <c r="K96" s="101"/>
      <c r="L96" s="101"/>
      <c r="M96" s="101"/>
      <c r="N96" s="23">
        <v>49900</v>
      </c>
      <c r="O96" s="84">
        <f>SUM(P96*1.02)</f>
        <v>30498</v>
      </c>
      <c r="P96" s="25">
        <v>29900</v>
      </c>
      <c r="Q96" s="38" t="s">
        <v>662</v>
      </c>
      <c r="R96" s="18" t="s">
        <v>213</v>
      </c>
      <c r="S96" s="25" t="s">
        <v>172</v>
      </c>
      <c r="T96" s="18" t="s">
        <v>8</v>
      </c>
    </row>
    <row r="97" spans="1:20" ht="15.75">
      <c r="A97" s="16" t="s">
        <v>2</v>
      </c>
      <c r="B97" s="16" t="s">
        <v>208</v>
      </c>
      <c r="C97" s="16" t="s">
        <v>393</v>
      </c>
      <c r="D97" s="101"/>
      <c r="E97" s="100">
        <f>SUM(F97:M97)</f>
        <v>0</v>
      </c>
      <c r="F97" s="101"/>
      <c r="G97" s="101"/>
      <c r="H97" s="101"/>
      <c r="I97" s="101"/>
      <c r="J97" s="101"/>
      <c r="K97" s="101"/>
      <c r="L97" s="101"/>
      <c r="M97" s="101"/>
      <c r="N97" s="23">
        <v>61900</v>
      </c>
      <c r="O97" s="84">
        <f>SUM(P97*1.02)</f>
        <v>38658</v>
      </c>
      <c r="P97" s="25">
        <v>37900</v>
      </c>
      <c r="Q97" s="38" t="s">
        <v>171</v>
      </c>
      <c r="R97" s="18" t="s">
        <v>214</v>
      </c>
      <c r="S97" s="25" t="s">
        <v>172</v>
      </c>
      <c r="T97" s="18" t="s">
        <v>8</v>
      </c>
    </row>
    <row r="98" spans="1:20" ht="15.75">
      <c r="A98" s="16" t="s">
        <v>2</v>
      </c>
      <c r="B98" s="21" t="s">
        <v>1342</v>
      </c>
      <c r="C98" s="16" t="s">
        <v>1343</v>
      </c>
      <c r="D98" s="101"/>
      <c r="E98" s="100">
        <f t="shared" si="4"/>
        <v>0</v>
      </c>
      <c r="F98" s="101"/>
      <c r="G98" s="101"/>
      <c r="H98" s="101"/>
      <c r="I98" s="101"/>
      <c r="J98" s="101"/>
      <c r="K98" s="101"/>
      <c r="L98" s="101"/>
      <c r="M98" s="101"/>
      <c r="N98" s="23">
        <v>27900</v>
      </c>
      <c r="O98" s="84">
        <f>SUM(P98*1.02)</f>
        <v>18258</v>
      </c>
      <c r="P98" s="25">
        <v>17900</v>
      </c>
      <c r="Q98" s="38" t="s">
        <v>1344</v>
      </c>
      <c r="R98" s="18" t="s">
        <v>1345</v>
      </c>
      <c r="S98" s="25" t="s">
        <v>1346</v>
      </c>
      <c r="T98" s="18" t="s">
        <v>1347</v>
      </c>
    </row>
    <row r="99" spans="1:20" ht="15.75">
      <c r="A99" s="33" t="s">
        <v>2</v>
      </c>
      <c r="B99" s="39" t="s">
        <v>173</v>
      </c>
      <c r="C99" s="33" t="s">
        <v>216</v>
      </c>
      <c r="D99" s="101">
        <v>1</v>
      </c>
      <c r="E99" s="100">
        <f t="shared" si="4"/>
        <v>1</v>
      </c>
      <c r="F99" s="101">
        <v>1</v>
      </c>
      <c r="G99" s="104"/>
      <c r="H99" s="104"/>
      <c r="I99" s="104"/>
      <c r="J99" s="104"/>
      <c r="K99" s="104"/>
      <c r="L99" s="104"/>
      <c r="M99" s="104"/>
      <c r="N99" s="25">
        <v>27900</v>
      </c>
      <c r="O99" s="84">
        <f t="shared" si="3"/>
        <v>19278</v>
      </c>
      <c r="P99" s="25">
        <v>18900</v>
      </c>
      <c r="Q99" s="38" t="s">
        <v>174</v>
      </c>
      <c r="R99" s="18" t="s">
        <v>215</v>
      </c>
      <c r="S99" s="25" t="s">
        <v>175</v>
      </c>
      <c r="T99" s="18" t="s">
        <v>8</v>
      </c>
    </row>
    <row r="100" spans="1:20" ht="15.75">
      <c r="A100" s="33" t="s">
        <v>2</v>
      </c>
      <c r="B100" s="21" t="s">
        <v>108</v>
      </c>
      <c r="C100" s="16" t="s">
        <v>189</v>
      </c>
      <c r="D100" s="101"/>
      <c r="E100" s="100">
        <f t="shared" si="4"/>
        <v>0</v>
      </c>
      <c r="F100" s="104"/>
      <c r="G100" s="104"/>
      <c r="H100" s="104"/>
      <c r="I100" s="104"/>
      <c r="J100" s="104"/>
      <c r="K100" s="104"/>
      <c r="L100" s="104"/>
      <c r="M100" s="104"/>
      <c r="N100" s="23">
        <v>39900</v>
      </c>
      <c r="O100" s="84">
        <f>SUM(P100*1.02)</f>
        <v>27438</v>
      </c>
      <c r="P100" s="25">
        <v>26900</v>
      </c>
      <c r="Q100" s="38" t="s">
        <v>109</v>
      </c>
      <c r="R100" s="18" t="s">
        <v>214</v>
      </c>
      <c r="S100" s="25" t="s">
        <v>110</v>
      </c>
      <c r="T100" s="18" t="s">
        <v>8</v>
      </c>
    </row>
    <row r="101" spans="1:20" s="12" customFormat="1" ht="16.5">
      <c r="A101" s="16" t="s">
        <v>2</v>
      </c>
      <c r="B101" s="21" t="s">
        <v>176</v>
      </c>
      <c r="C101" s="16" t="s">
        <v>190</v>
      </c>
      <c r="D101" s="101"/>
      <c r="E101" s="100">
        <f>SUM(F101:M101)</f>
        <v>0</v>
      </c>
      <c r="F101" s="104"/>
      <c r="G101" s="104"/>
      <c r="H101" s="104"/>
      <c r="I101" s="104"/>
      <c r="J101" s="104"/>
      <c r="K101" s="104"/>
      <c r="L101" s="104"/>
      <c r="M101" s="104"/>
      <c r="N101" s="23">
        <v>31900</v>
      </c>
      <c r="O101" s="29">
        <f>SUM(P101*1.02)</f>
        <v>20298</v>
      </c>
      <c r="P101" s="25">
        <v>19900</v>
      </c>
      <c r="Q101" s="38" t="s">
        <v>177</v>
      </c>
      <c r="R101" s="18" t="s">
        <v>215</v>
      </c>
      <c r="S101" s="25" t="s">
        <v>178</v>
      </c>
      <c r="T101" s="18" t="s">
        <v>8</v>
      </c>
    </row>
    <row r="102" spans="1:20" ht="15.75">
      <c r="A102" s="16" t="s">
        <v>2</v>
      </c>
      <c r="B102" s="21" t="s">
        <v>186</v>
      </c>
      <c r="C102" s="16" t="s">
        <v>191</v>
      </c>
      <c r="D102" s="101"/>
      <c r="E102" s="100">
        <f t="shared" si="4"/>
        <v>0</v>
      </c>
      <c r="F102" s="101"/>
      <c r="G102" s="101"/>
      <c r="H102" s="101"/>
      <c r="I102" s="104"/>
      <c r="J102" s="104"/>
      <c r="K102" s="104"/>
      <c r="L102" s="104"/>
      <c r="M102" s="104"/>
      <c r="N102" s="23">
        <v>47900</v>
      </c>
      <c r="O102" s="84">
        <f t="shared" si="3"/>
        <v>34200.6</v>
      </c>
      <c r="P102" s="25">
        <v>33530</v>
      </c>
      <c r="Q102" s="38" t="s">
        <v>187</v>
      </c>
      <c r="R102" s="18" t="s">
        <v>214</v>
      </c>
      <c r="S102" s="25" t="s">
        <v>178</v>
      </c>
      <c r="T102" s="18" t="s">
        <v>8</v>
      </c>
    </row>
    <row r="103" spans="1:20" ht="15.75">
      <c r="A103" s="16" t="s">
        <v>2</v>
      </c>
      <c r="B103" s="21" t="s">
        <v>447</v>
      </c>
      <c r="C103" s="16" t="s">
        <v>448</v>
      </c>
      <c r="D103" s="101"/>
      <c r="E103" s="100">
        <f t="shared" si="4"/>
        <v>0</v>
      </c>
      <c r="F103" s="101"/>
      <c r="G103" s="101"/>
      <c r="H103" s="101"/>
      <c r="I103" s="101"/>
      <c r="J103" s="101"/>
      <c r="K103" s="101"/>
      <c r="L103" s="101"/>
      <c r="M103" s="101"/>
      <c r="N103" s="23">
        <v>33900</v>
      </c>
      <c r="O103" s="29">
        <f t="shared" si="3"/>
        <v>23358</v>
      </c>
      <c r="P103" s="25">
        <v>22900</v>
      </c>
      <c r="Q103" s="38" t="s">
        <v>450</v>
      </c>
      <c r="R103" s="18" t="s">
        <v>449</v>
      </c>
      <c r="S103" s="25" t="s">
        <v>178</v>
      </c>
      <c r="T103" s="18" t="s">
        <v>8</v>
      </c>
    </row>
    <row r="104" spans="1:20" ht="15.75">
      <c r="A104" s="16" t="s">
        <v>2</v>
      </c>
      <c r="B104" s="21" t="s">
        <v>1283</v>
      </c>
      <c r="C104" s="16" t="s">
        <v>1284</v>
      </c>
      <c r="D104" s="101"/>
      <c r="E104" s="100">
        <f t="shared" si="4"/>
        <v>0</v>
      </c>
      <c r="F104" s="101"/>
      <c r="G104" s="101"/>
      <c r="H104" s="101"/>
      <c r="I104" s="101"/>
      <c r="J104" s="101"/>
      <c r="K104" s="101"/>
      <c r="L104" s="101"/>
      <c r="M104" s="101"/>
      <c r="N104" s="23">
        <v>34900</v>
      </c>
      <c r="O104" s="29">
        <f>SUM(P104*1.02)</f>
        <v>24378</v>
      </c>
      <c r="P104" s="25">
        <v>23900</v>
      </c>
      <c r="Q104" s="38" t="s">
        <v>450</v>
      </c>
      <c r="R104" s="18" t="s">
        <v>449</v>
      </c>
      <c r="S104" s="25" t="s">
        <v>178</v>
      </c>
      <c r="T104" s="18" t="s">
        <v>8</v>
      </c>
    </row>
    <row r="105" spans="1:20" ht="15.75">
      <c r="A105" s="16" t="s">
        <v>2</v>
      </c>
      <c r="B105" s="21" t="s">
        <v>179</v>
      </c>
      <c r="C105" s="16" t="s">
        <v>192</v>
      </c>
      <c r="D105" s="101"/>
      <c r="E105" s="100">
        <f t="shared" si="4"/>
        <v>0</v>
      </c>
      <c r="F105" s="101"/>
      <c r="G105" s="101"/>
      <c r="H105" s="101"/>
      <c r="I105" s="101"/>
      <c r="J105" s="101"/>
      <c r="K105" s="101"/>
      <c r="L105" s="101"/>
      <c r="M105" s="101"/>
      <c r="N105" s="23">
        <v>59900</v>
      </c>
      <c r="O105" s="29">
        <f t="shared" si="3"/>
        <v>42738</v>
      </c>
      <c r="P105" s="25">
        <v>41900</v>
      </c>
      <c r="Q105" s="38" t="s">
        <v>180</v>
      </c>
      <c r="R105" s="18" t="s">
        <v>214</v>
      </c>
      <c r="S105" s="25" t="s">
        <v>178</v>
      </c>
      <c r="T105" s="18" t="s">
        <v>8</v>
      </c>
    </row>
    <row r="106" spans="1:20" ht="15.75">
      <c r="A106" s="206" t="s">
        <v>9</v>
      </c>
      <c r="B106" s="208" t="s">
        <v>10</v>
      </c>
      <c r="C106" s="221" t="s">
        <v>2331</v>
      </c>
      <c r="D106" s="156" t="s">
        <v>439</v>
      </c>
      <c r="E106" s="156" t="s">
        <v>281</v>
      </c>
      <c r="F106" s="222">
        <v>42377</v>
      </c>
      <c r="G106" s="222">
        <v>42378</v>
      </c>
      <c r="H106" s="222">
        <v>42379</v>
      </c>
      <c r="I106" s="222">
        <v>42380</v>
      </c>
      <c r="J106" s="222">
        <v>42381</v>
      </c>
      <c r="K106" s="222">
        <v>42382</v>
      </c>
      <c r="L106" s="222">
        <v>42383</v>
      </c>
      <c r="M106" s="222">
        <v>42384</v>
      </c>
      <c r="N106" s="229">
        <v>42032</v>
      </c>
      <c r="O106" s="220" t="s">
        <v>103</v>
      </c>
      <c r="P106" s="223" t="s">
        <v>104</v>
      </c>
      <c r="Q106" s="223" t="s">
        <v>226</v>
      </c>
      <c r="R106" s="154" t="s">
        <v>13</v>
      </c>
      <c r="S106" s="154" t="s">
        <v>24</v>
      </c>
      <c r="T106" s="18" t="s">
        <v>14</v>
      </c>
    </row>
    <row r="107" spans="1:20" ht="15.75">
      <c r="A107" s="16" t="s">
        <v>6</v>
      </c>
      <c r="B107" s="16" t="s">
        <v>34</v>
      </c>
      <c r="C107" s="16" t="s">
        <v>135</v>
      </c>
      <c r="D107" s="101"/>
      <c r="E107" s="100">
        <f>SUM(F107:M107)</f>
        <v>0</v>
      </c>
      <c r="F107" s="101"/>
      <c r="G107" s="104"/>
      <c r="H107" s="104"/>
      <c r="I107" s="104"/>
      <c r="J107" s="104"/>
      <c r="K107" s="104"/>
      <c r="L107" s="104"/>
      <c r="M107" s="104"/>
      <c r="N107" s="23">
        <v>13900</v>
      </c>
      <c r="O107" s="84">
        <f aca="true" t="shared" si="5" ref="O107:O145">SUM(P107*1.02)</f>
        <v>9078</v>
      </c>
      <c r="P107" s="25">
        <v>8900</v>
      </c>
      <c r="Q107" s="25" t="s">
        <v>35</v>
      </c>
      <c r="R107" s="24">
        <v>3</v>
      </c>
      <c r="S107" s="25" t="s">
        <v>36</v>
      </c>
      <c r="T107" s="18" t="s">
        <v>8</v>
      </c>
    </row>
    <row r="108" spans="1:20" ht="15.75">
      <c r="A108" s="16" t="s">
        <v>6</v>
      </c>
      <c r="B108" s="16" t="s">
        <v>240</v>
      </c>
      <c r="C108" s="16" t="s">
        <v>136</v>
      </c>
      <c r="D108" s="101"/>
      <c r="E108" s="100">
        <f aca="true" t="shared" si="6" ref="E108:E145">SUM(F108:M108)</f>
        <v>0</v>
      </c>
      <c r="F108" s="101"/>
      <c r="G108" s="104"/>
      <c r="H108" s="104"/>
      <c r="I108" s="104"/>
      <c r="J108" s="104"/>
      <c r="K108" s="104"/>
      <c r="L108" s="104"/>
      <c r="M108" s="104"/>
      <c r="N108" s="23">
        <v>15900</v>
      </c>
      <c r="O108" s="84">
        <f t="shared" si="5"/>
        <v>10098</v>
      </c>
      <c r="P108" s="25">
        <v>9900</v>
      </c>
      <c r="Q108" s="25" t="s">
        <v>111</v>
      </c>
      <c r="R108" s="24">
        <v>3</v>
      </c>
      <c r="S108" s="25" t="s">
        <v>27</v>
      </c>
      <c r="T108" s="18" t="s">
        <v>8</v>
      </c>
    </row>
    <row r="109" spans="1:20" ht="15.75">
      <c r="A109" s="16" t="s">
        <v>6</v>
      </c>
      <c r="B109" s="16" t="s">
        <v>492</v>
      </c>
      <c r="C109" s="16" t="s">
        <v>493</v>
      </c>
      <c r="D109" s="101">
        <v>3</v>
      </c>
      <c r="E109" s="100">
        <f t="shared" si="6"/>
        <v>3</v>
      </c>
      <c r="F109" s="101">
        <v>3</v>
      </c>
      <c r="G109" s="104"/>
      <c r="H109" s="104"/>
      <c r="I109" s="104"/>
      <c r="J109" s="104"/>
      <c r="K109" s="104"/>
      <c r="L109" s="104"/>
      <c r="M109" s="104"/>
      <c r="N109" s="23">
        <v>14900</v>
      </c>
      <c r="O109" s="84">
        <f t="shared" si="5"/>
        <v>10638.6</v>
      </c>
      <c r="P109" s="25">
        <v>10430</v>
      </c>
      <c r="Q109" s="25" t="s">
        <v>1244</v>
      </c>
      <c r="R109" s="24">
        <v>1</v>
      </c>
      <c r="S109" s="25" t="s">
        <v>494</v>
      </c>
      <c r="T109" s="18" t="s">
        <v>8</v>
      </c>
    </row>
    <row r="110" spans="1:20" ht="15.75">
      <c r="A110" s="16" t="s">
        <v>6</v>
      </c>
      <c r="B110" s="16" t="s">
        <v>831</v>
      </c>
      <c r="C110" s="16" t="s">
        <v>832</v>
      </c>
      <c r="D110" s="101">
        <v>2</v>
      </c>
      <c r="E110" s="100">
        <f t="shared" si="6"/>
        <v>2</v>
      </c>
      <c r="F110" s="104">
        <v>2</v>
      </c>
      <c r="G110" s="104"/>
      <c r="H110" s="104"/>
      <c r="I110" s="104"/>
      <c r="J110" s="104"/>
      <c r="K110" s="104"/>
      <c r="L110" s="104"/>
      <c r="M110" s="104"/>
      <c r="N110" s="23">
        <v>16900</v>
      </c>
      <c r="O110" s="84">
        <f t="shared" si="5"/>
        <v>12066.6</v>
      </c>
      <c r="P110" s="25">
        <v>11830</v>
      </c>
      <c r="Q110" s="25" t="s">
        <v>833</v>
      </c>
      <c r="R110" s="24">
        <v>1</v>
      </c>
      <c r="S110" s="25" t="s">
        <v>834</v>
      </c>
      <c r="T110" s="18" t="s">
        <v>8</v>
      </c>
    </row>
    <row r="111" spans="1:20" ht="15.75">
      <c r="A111" s="16" t="s">
        <v>6</v>
      </c>
      <c r="B111" s="16" t="s">
        <v>457</v>
      </c>
      <c r="C111" s="16" t="s">
        <v>443</v>
      </c>
      <c r="D111" s="101">
        <v>3</v>
      </c>
      <c r="E111" s="100">
        <f t="shared" si="6"/>
        <v>3</v>
      </c>
      <c r="F111" s="101">
        <v>3</v>
      </c>
      <c r="G111" s="104"/>
      <c r="H111" s="104"/>
      <c r="I111" s="104"/>
      <c r="J111" s="104"/>
      <c r="K111" s="104"/>
      <c r="L111" s="104"/>
      <c r="M111" s="104"/>
      <c r="N111" s="23">
        <v>17900</v>
      </c>
      <c r="O111" s="84">
        <f t="shared" si="5"/>
        <v>12780.6</v>
      </c>
      <c r="P111" s="25">
        <v>12530</v>
      </c>
      <c r="Q111" s="25" t="s">
        <v>1245</v>
      </c>
      <c r="R111" s="24">
        <v>1</v>
      </c>
      <c r="S111" s="25" t="s">
        <v>445</v>
      </c>
      <c r="T111" s="18" t="s">
        <v>8</v>
      </c>
    </row>
    <row r="112" spans="1:20" s="12" customFormat="1" ht="16.5">
      <c r="A112" s="16" t="s">
        <v>6</v>
      </c>
      <c r="B112" s="16" t="s">
        <v>1524</v>
      </c>
      <c r="C112" s="16" t="s">
        <v>1525</v>
      </c>
      <c r="D112" s="101"/>
      <c r="E112" s="100">
        <f t="shared" si="6"/>
        <v>0</v>
      </c>
      <c r="F112" s="101"/>
      <c r="G112" s="104"/>
      <c r="H112" s="104"/>
      <c r="I112" s="104"/>
      <c r="J112" s="104"/>
      <c r="K112" s="104"/>
      <c r="L112" s="104"/>
      <c r="M112" s="104"/>
      <c r="N112" s="23">
        <v>17490</v>
      </c>
      <c r="O112" s="84">
        <f>SUM(P112*1.02)</f>
        <v>12240</v>
      </c>
      <c r="P112" s="25">
        <v>12000</v>
      </c>
      <c r="Q112" s="25" t="s">
        <v>444</v>
      </c>
      <c r="R112" s="24">
        <v>1</v>
      </c>
      <c r="S112" s="25" t="s">
        <v>445</v>
      </c>
      <c r="T112" s="18" t="s">
        <v>8</v>
      </c>
    </row>
    <row r="113" spans="1:20" ht="15.75">
      <c r="A113" s="16" t="s">
        <v>6</v>
      </c>
      <c r="B113" s="16" t="s">
        <v>25</v>
      </c>
      <c r="C113" s="16" t="s">
        <v>137</v>
      </c>
      <c r="D113" s="101"/>
      <c r="E113" s="100">
        <f t="shared" si="6"/>
        <v>0</v>
      </c>
      <c r="F113" s="101"/>
      <c r="G113" s="104"/>
      <c r="H113" s="104"/>
      <c r="I113" s="104"/>
      <c r="J113" s="104"/>
      <c r="K113" s="104"/>
      <c r="L113" s="104"/>
      <c r="M113" s="104"/>
      <c r="N113" s="23">
        <v>22900</v>
      </c>
      <c r="O113" s="84">
        <f t="shared" si="5"/>
        <v>14178</v>
      </c>
      <c r="P113" s="25">
        <v>13900</v>
      </c>
      <c r="Q113" s="25" t="s">
        <v>26</v>
      </c>
      <c r="R113" s="24">
        <v>2</v>
      </c>
      <c r="S113" s="25" t="s">
        <v>204</v>
      </c>
      <c r="T113" s="18" t="s">
        <v>8</v>
      </c>
    </row>
    <row r="114" spans="1:20" s="12" customFormat="1" ht="16.5">
      <c r="A114" s="16" t="s">
        <v>6</v>
      </c>
      <c r="B114" s="16" t="s">
        <v>1408</v>
      </c>
      <c r="C114" s="16" t="s">
        <v>1441</v>
      </c>
      <c r="D114" s="101"/>
      <c r="E114" s="100">
        <f t="shared" si="6"/>
        <v>0</v>
      </c>
      <c r="F114" s="104"/>
      <c r="G114" s="104"/>
      <c r="H114" s="104"/>
      <c r="I114" s="104"/>
      <c r="J114" s="104"/>
      <c r="K114" s="104"/>
      <c r="L114" s="104"/>
      <c r="M114" s="104"/>
      <c r="N114" s="23">
        <v>22900</v>
      </c>
      <c r="O114" s="84">
        <f>SUM(P114*1.02)</f>
        <v>14994</v>
      </c>
      <c r="P114" s="25">
        <v>14700</v>
      </c>
      <c r="Q114" s="25" t="s">
        <v>1360</v>
      </c>
      <c r="R114" s="24">
        <v>1</v>
      </c>
      <c r="S114" s="25" t="s">
        <v>1409</v>
      </c>
      <c r="T114" s="18" t="s">
        <v>8</v>
      </c>
    </row>
    <row r="115" spans="1:20" s="12" customFormat="1" ht="16.5">
      <c r="A115" s="16" t="s">
        <v>6</v>
      </c>
      <c r="B115" s="16" t="s">
        <v>1526</v>
      </c>
      <c r="C115" s="16" t="s">
        <v>1527</v>
      </c>
      <c r="D115" s="101"/>
      <c r="E115" s="100">
        <f t="shared" si="6"/>
        <v>0</v>
      </c>
      <c r="F115" s="104"/>
      <c r="G115" s="104"/>
      <c r="H115" s="104"/>
      <c r="I115" s="104"/>
      <c r="J115" s="104"/>
      <c r="K115" s="104"/>
      <c r="L115" s="104"/>
      <c r="M115" s="104"/>
      <c r="N115" s="23">
        <v>22900</v>
      </c>
      <c r="O115" s="84">
        <f>SUM(P115*1.02)</f>
        <v>14586</v>
      </c>
      <c r="P115" s="25">
        <v>14300</v>
      </c>
      <c r="Q115" s="25" t="s">
        <v>1360</v>
      </c>
      <c r="R115" s="24">
        <v>1</v>
      </c>
      <c r="S115" s="25" t="s">
        <v>1409</v>
      </c>
      <c r="T115" s="18" t="s">
        <v>8</v>
      </c>
    </row>
    <row r="116" spans="1:20" s="12" customFormat="1" ht="16.5">
      <c r="A116" s="16" t="s">
        <v>6</v>
      </c>
      <c r="B116" s="16" t="s">
        <v>429</v>
      </c>
      <c r="C116" s="16" t="s">
        <v>280</v>
      </c>
      <c r="D116" s="101">
        <v>1</v>
      </c>
      <c r="E116" s="100">
        <f t="shared" si="6"/>
        <v>1</v>
      </c>
      <c r="F116" s="101">
        <v>1</v>
      </c>
      <c r="G116" s="104"/>
      <c r="H116" s="104"/>
      <c r="I116" s="104"/>
      <c r="J116" s="104"/>
      <c r="K116" s="104"/>
      <c r="L116" s="104"/>
      <c r="M116" s="104"/>
      <c r="N116" s="23">
        <v>22900</v>
      </c>
      <c r="O116" s="84">
        <f t="shared" si="5"/>
        <v>16318.98</v>
      </c>
      <c r="P116" s="25">
        <v>15999</v>
      </c>
      <c r="Q116" s="25" t="s">
        <v>1246</v>
      </c>
      <c r="R116" s="24">
        <v>1</v>
      </c>
      <c r="S116" s="25" t="s">
        <v>282</v>
      </c>
      <c r="T116" s="18" t="s">
        <v>8</v>
      </c>
    </row>
    <row r="117" spans="1:20" s="12" customFormat="1" ht="16.5">
      <c r="A117" s="16" t="s">
        <v>6</v>
      </c>
      <c r="B117" s="16" t="s">
        <v>37</v>
      </c>
      <c r="C117" s="16" t="s">
        <v>143</v>
      </c>
      <c r="D117" s="101"/>
      <c r="E117" s="100">
        <f t="shared" si="6"/>
        <v>0</v>
      </c>
      <c r="F117" s="104"/>
      <c r="G117" s="104"/>
      <c r="H117" s="104"/>
      <c r="I117" s="104"/>
      <c r="J117" s="104"/>
      <c r="K117" s="104"/>
      <c r="L117" s="104"/>
      <c r="M117" s="104"/>
      <c r="N117" s="23">
        <v>26900</v>
      </c>
      <c r="O117" s="84">
        <f t="shared" si="5"/>
        <v>17238</v>
      </c>
      <c r="P117" s="25">
        <v>16900</v>
      </c>
      <c r="Q117" s="25" t="s">
        <v>38</v>
      </c>
      <c r="R117" s="24">
        <v>1</v>
      </c>
      <c r="S117" s="18" t="s">
        <v>152</v>
      </c>
      <c r="T117" s="18" t="s">
        <v>8</v>
      </c>
    </row>
    <row r="118" spans="1:20" s="12" customFormat="1" ht="16.5">
      <c r="A118" s="16" t="s">
        <v>6</v>
      </c>
      <c r="B118" s="16" t="s">
        <v>232</v>
      </c>
      <c r="C118" s="16" t="s">
        <v>154</v>
      </c>
      <c r="D118" s="101"/>
      <c r="E118" s="100">
        <f t="shared" si="6"/>
        <v>0</v>
      </c>
      <c r="F118" s="101"/>
      <c r="G118" s="104"/>
      <c r="H118" s="104"/>
      <c r="I118" s="104"/>
      <c r="J118" s="104"/>
      <c r="K118" s="104"/>
      <c r="L118" s="104"/>
      <c r="M118" s="104"/>
      <c r="N118" s="23">
        <v>27900</v>
      </c>
      <c r="O118" s="84">
        <f t="shared" si="5"/>
        <v>17839.8</v>
      </c>
      <c r="P118" s="25">
        <v>17490</v>
      </c>
      <c r="Q118" s="25" t="s">
        <v>150</v>
      </c>
      <c r="R118" s="24">
        <v>2</v>
      </c>
      <c r="S118" s="18" t="s">
        <v>205</v>
      </c>
      <c r="T118" s="18" t="s">
        <v>151</v>
      </c>
    </row>
    <row r="119" spans="1:20" ht="15.75">
      <c r="A119" s="16" t="s">
        <v>6</v>
      </c>
      <c r="B119" s="16" t="s">
        <v>823</v>
      </c>
      <c r="C119" s="16" t="s">
        <v>824</v>
      </c>
      <c r="D119" s="101"/>
      <c r="E119" s="100">
        <f t="shared" si="6"/>
        <v>0</v>
      </c>
      <c r="F119" s="101"/>
      <c r="G119" s="104"/>
      <c r="H119" s="104"/>
      <c r="I119" s="104"/>
      <c r="J119" s="104"/>
      <c r="K119" s="104"/>
      <c r="L119" s="104"/>
      <c r="M119" s="104"/>
      <c r="N119" s="23">
        <v>28900</v>
      </c>
      <c r="O119" s="84">
        <f t="shared" si="5"/>
        <v>20298</v>
      </c>
      <c r="P119" s="25">
        <v>19900</v>
      </c>
      <c r="Q119" s="25" t="s">
        <v>829</v>
      </c>
      <c r="R119" s="24">
        <v>2</v>
      </c>
      <c r="S119" s="18" t="s">
        <v>825</v>
      </c>
      <c r="T119" s="18" t="s">
        <v>8</v>
      </c>
    </row>
    <row r="120" spans="1:20" ht="15.75">
      <c r="A120" s="16" t="s">
        <v>6</v>
      </c>
      <c r="B120" s="16" t="s">
        <v>1404</v>
      </c>
      <c r="C120" s="16" t="s">
        <v>1522</v>
      </c>
      <c r="D120" s="101"/>
      <c r="E120" s="100">
        <f t="shared" si="6"/>
        <v>0</v>
      </c>
      <c r="F120" s="104"/>
      <c r="G120" s="104"/>
      <c r="H120" s="104"/>
      <c r="I120" s="104"/>
      <c r="J120" s="104"/>
      <c r="K120" s="104"/>
      <c r="L120" s="104"/>
      <c r="M120" s="104"/>
      <c r="N120" s="23">
        <v>27900</v>
      </c>
      <c r="O120" s="84">
        <f>SUM(P120*1.02)</f>
        <v>19879.8</v>
      </c>
      <c r="P120" s="25">
        <v>19490</v>
      </c>
      <c r="Q120" s="25" t="s">
        <v>1405</v>
      </c>
      <c r="R120" s="24">
        <v>1</v>
      </c>
      <c r="S120" s="18" t="s">
        <v>825</v>
      </c>
      <c r="T120" s="18" t="s">
        <v>8</v>
      </c>
    </row>
    <row r="121" spans="1:20" ht="15.75">
      <c r="A121" s="16" t="s">
        <v>6</v>
      </c>
      <c r="B121" s="16" t="s">
        <v>1090</v>
      </c>
      <c r="C121" s="16" t="s">
        <v>1091</v>
      </c>
      <c r="D121" s="101">
        <v>2</v>
      </c>
      <c r="E121" s="100">
        <f t="shared" si="6"/>
        <v>2</v>
      </c>
      <c r="F121" s="101">
        <v>2</v>
      </c>
      <c r="G121" s="104"/>
      <c r="H121" s="104"/>
      <c r="I121" s="104"/>
      <c r="J121" s="104"/>
      <c r="K121" s="104"/>
      <c r="L121" s="104"/>
      <c r="M121" s="104"/>
      <c r="N121" s="23">
        <v>33900</v>
      </c>
      <c r="O121" s="84">
        <f>SUM(P121*1.02)</f>
        <v>23358</v>
      </c>
      <c r="P121" s="25">
        <v>22900</v>
      </c>
      <c r="Q121" s="25" t="s">
        <v>1092</v>
      </c>
      <c r="R121" s="24">
        <v>1</v>
      </c>
      <c r="S121" s="18" t="s">
        <v>1093</v>
      </c>
      <c r="T121" s="18" t="s">
        <v>8</v>
      </c>
    </row>
    <row r="122" spans="1:20" ht="15.75">
      <c r="A122" s="16" t="s">
        <v>6</v>
      </c>
      <c r="B122" s="16" t="s">
        <v>826</v>
      </c>
      <c r="C122" s="16" t="s">
        <v>827</v>
      </c>
      <c r="D122" s="101"/>
      <c r="E122" s="100">
        <f t="shared" si="6"/>
        <v>0</v>
      </c>
      <c r="F122" s="104"/>
      <c r="G122" s="104"/>
      <c r="H122" s="104"/>
      <c r="I122" s="104"/>
      <c r="J122" s="104"/>
      <c r="K122" s="104"/>
      <c r="L122" s="104"/>
      <c r="M122" s="104"/>
      <c r="N122" s="23">
        <v>29900</v>
      </c>
      <c r="O122" s="84">
        <f>SUM(P122*1.02)</f>
        <v>20899.8</v>
      </c>
      <c r="P122" s="25">
        <v>20490</v>
      </c>
      <c r="Q122" s="25" t="s">
        <v>828</v>
      </c>
      <c r="R122" s="24">
        <v>2</v>
      </c>
      <c r="S122" s="18" t="s">
        <v>830</v>
      </c>
      <c r="T122" s="18" t="s">
        <v>8</v>
      </c>
    </row>
    <row r="123" spans="1:20" s="12" customFormat="1" ht="16.5">
      <c r="A123" s="16" t="s">
        <v>6</v>
      </c>
      <c r="B123" s="16" t="s">
        <v>1406</v>
      </c>
      <c r="C123" s="16" t="s">
        <v>1523</v>
      </c>
      <c r="D123" s="101"/>
      <c r="E123" s="100">
        <f t="shared" si="6"/>
        <v>0</v>
      </c>
      <c r="F123" s="104"/>
      <c r="G123" s="104"/>
      <c r="H123" s="104"/>
      <c r="I123" s="104"/>
      <c r="J123" s="104"/>
      <c r="K123" s="104"/>
      <c r="L123" s="104"/>
      <c r="M123" s="104"/>
      <c r="N123" s="23">
        <v>29900</v>
      </c>
      <c r="O123" s="84">
        <f>SUM(P123*1.02)</f>
        <v>20899.8</v>
      </c>
      <c r="P123" s="25">
        <v>20490</v>
      </c>
      <c r="Q123" s="25" t="s">
        <v>1407</v>
      </c>
      <c r="R123" s="24">
        <v>1</v>
      </c>
      <c r="S123" s="18" t="s">
        <v>830</v>
      </c>
      <c r="T123" s="18" t="s">
        <v>8</v>
      </c>
    </row>
    <row r="124" spans="1:20" s="12" customFormat="1" ht="16.5">
      <c r="A124" s="16" t="s">
        <v>6</v>
      </c>
      <c r="B124" s="16" t="s">
        <v>28</v>
      </c>
      <c r="C124" s="16" t="s">
        <v>139</v>
      </c>
      <c r="D124" s="101"/>
      <c r="E124" s="100">
        <f t="shared" si="6"/>
        <v>0</v>
      </c>
      <c r="F124" s="101"/>
      <c r="G124" s="104"/>
      <c r="H124" s="104"/>
      <c r="I124" s="104"/>
      <c r="J124" s="104"/>
      <c r="K124" s="104"/>
      <c r="L124" s="104"/>
      <c r="M124" s="104"/>
      <c r="N124" s="23">
        <v>27900</v>
      </c>
      <c r="O124" s="84">
        <f t="shared" si="5"/>
        <v>18258</v>
      </c>
      <c r="P124" s="25">
        <v>17900</v>
      </c>
      <c r="Q124" s="25" t="s">
        <v>29</v>
      </c>
      <c r="R124" s="24">
        <v>3</v>
      </c>
      <c r="S124" s="25" t="s">
        <v>30</v>
      </c>
      <c r="T124" s="18" t="s">
        <v>8</v>
      </c>
    </row>
    <row r="125" spans="1:20" s="12" customFormat="1" ht="16.5">
      <c r="A125" s="16" t="s">
        <v>6</v>
      </c>
      <c r="B125" s="16" t="s">
        <v>101</v>
      </c>
      <c r="C125" s="16" t="s">
        <v>144</v>
      </c>
      <c r="D125" s="101">
        <v>2</v>
      </c>
      <c r="E125" s="100">
        <f t="shared" si="6"/>
        <v>2</v>
      </c>
      <c r="F125" s="101">
        <v>2</v>
      </c>
      <c r="G125" s="104"/>
      <c r="H125" s="104"/>
      <c r="I125" s="104"/>
      <c r="J125" s="104"/>
      <c r="K125" s="104"/>
      <c r="L125" s="104"/>
      <c r="M125" s="104"/>
      <c r="N125" s="23">
        <v>28900</v>
      </c>
      <c r="O125" s="84">
        <f t="shared" si="5"/>
        <v>18358.98</v>
      </c>
      <c r="P125" s="25">
        <v>17999</v>
      </c>
      <c r="Q125" s="25" t="s">
        <v>1271</v>
      </c>
      <c r="R125" s="24">
        <v>1</v>
      </c>
      <c r="S125" s="18" t="s">
        <v>102</v>
      </c>
      <c r="T125" s="18" t="s">
        <v>8</v>
      </c>
    </row>
    <row r="126" spans="1:20" s="12" customFormat="1" ht="16.5">
      <c r="A126" s="16" t="s">
        <v>6</v>
      </c>
      <c r="B126" s="16" t="s">
        <v>31</v>
      </c>
      <c r="C126" s="16" t="s">
        <v>153</v>
      </c>
      <c r="D126" s="101">
        <v>1</v>
      </c>
      <c r="E126" s="100">
        <f t="shared" si="6"/>
        <v>1</v>
      </c>
      <c r="F126" s="101">
        <v>1</v>
      </c>
      <c r="G126" s="104"/>
      <c r="H126" s="104"/>
      <c r="I126" s="104"/>
      <c r="J126" s="104"/>
      <c r="K126" s="104"/>
      <c r="L126" s="104"/>
      <c r="M126" s="104"/>
      <c r="N126" s="23">
        <v>29900</v>
      </c>
      <c r="O126" s="84">
        <f t="shared" si="5"/>
        <v>19278</v>
      </c>
      <c r="P126" s="25">
        <v>18900</v>
      </c>
      <c r="Q126" s="25" t="s">
        <v>32</v>
      </c>
      <c r="R126" s="24">
        <v>3</v>
      </c>
      <c r="S126" s="25" t="s">
        <v>33</v>
      </c>
      <c r="T126" s="18" t="s">
        <v>8</v>
      </c>
    </row>
    <row r="127" spans="1:20" s="12" customFormat="1" ht="16.5">
      <c r="A127" s="16" t="s">
        <v>6</v>
      </c>
      <c r="B127" s="21" t="s">
        <v>496</v>
      </c>
      <c r="C127" s="16" t="s">
        <v>497</v>
      </c>
      <c r="D127" s="101">
        <v>2</v>
      </c>
      <c r="E127" s="100">
        <f t="shared" si="6"/>
        <v>2</v>
      </c>
      <c r="F127" s="101">
        <v>2</v>
      </c>
      <c r="G127" s="104"/>
      <c r="H127" s="104"/>
      <c r="I127" s="104"/>
      <c r="J127" s="104"/>
      <c r="K127" s="104"/>
      <c r="L127" s="104"/>
      <c r="M127" s="104"/>
      <c r="N127" s="23">
        <v>33900</v>
      </c>
      <c r="O127" s="84">
        <f t="shared" si="5"/>
        <v>24378</v>
      </c>
      <c r="P127" s="25">
        <v>23900</v>
      </c>
      <c r="Q127" s="25" t="s">
        <v>783</v>
      </c>
      <c r="R127" s="24">
        <v>4</v>
      </c>
      <c r="S127" s="18" t="s">
        <v>498</v>
      </c>
      <c r="T127" s="18" t="s">
        <v>8</v>
      </c>
    </row>
    <row r="128" spans="1:20" s="12" customFormat="1" ht="16.5">
      <c r="A128" s="16" t="s">
        <v>6</v>
      </c>
      <c r="B128" s="16" t="s">
        <v>1090</v>
      </c>
      <c r="C128" s="16" t="s">
        <v>1091</v>
      </c>
      <c r="D128" s="101"/>
      <c r="E128" s="100">
        <f>SUM(F128:M128)</f>
        <v>0</v>
      </c>
      <c r="F128" s="104"/>
      <c r="G128" s="104"/>
      <c r="H128" s="104"/>
      <c r="I128" s="104"/>
      <c r="J128" s="104"/>
      <c r="K128" s="104"/>
      <c r="L128" s="104"/>
      <c r="M128" s="104"/>
      <c r="N128" s="23">
        <v>33900</v>
      </c>
      <c r="O128" s="84">
        <f>SUM(P128*1.02)</f>
        <v>23358</v>
      </c>
      <c r="P128" s="25">
        <v>22900</v>
      </c>
      <c r="Q128" s="25" t="s">
        <v>1092</v>
      </c>
      <c r="R128" s="24">
        <v>1</v>
      </c>
      <c r="S128" s="18" t="s">
        <v>1093</v>
      </c>
      <c r="T128" s="18" t="s">
        <v>8</v>
      </c>
    </row>
    <row r="129" spans="1:20" s="12" customFormat="1" ht="16.5">
      <c r="A129" s="16" t="s">
        <v>6</v>
      </c>
      <c r="B129" s="16" t="s">
        <v>823</v>
      </c>
      <c r="C129" s="16" t="s">
        <v>824</v>
      </c>
      <c r="D129" s="101"/>
      <c r="E129" s="100">
        <f>SUM(F129:M129)</f>
        <v>0</v>
      </c>
      <c r="F129" s="104"/>
      <c r="G129" s="104"/>
      <c r="H129" s="104"/>
      <c r="I129" s="104"/>
      <c r="J129" s="104"/>
      <c r="K129" s="104"/>
      <c r="L129" s="104"/>
      <c r="M129" s="104"/>
      <c r="N129" s="23">
        <v>28900</v>
      </c>
      <c r="O129" s="84">
        <f>SUM(P129*1.02)</f>
        <v>20298</v>
      </c>
      <c r="P129" s="25">
        <v>19900</v>
      </c>
      <c r="Q129" s="25" t="s">
        <v>829</v>
      </c>
      <c r="R129" s="24">
        <v>2</v>
      </c>
      <c r="S129" s="18" t="s">
        <v>825</v>
      </c>
      <c r="T129" s="18" t="s">
        <v>8</v>
      </c>
    </row>
    <row r="130" spans="1:20" s="12" customFormat="1" ht="16.5">
      <c r="A130" s="16" t="s">
        <v>6</v>
      </c>
      <c r="B130" s="16" t="s">
        <v>1404</v>
      </c>
      <c r="C130" s="16" t="s">
        <v>2181</v>
      </c>
      <c r="D130" s="101"/>
      <c r="E130" s="100">
        <f>SUM(F130:M130)</f>
        <v>0</v>
      </c>
      <c r="F130" s="104"/>
      <c r="G130" s="104"/>
      <c r="H130" s="104"/>
      <c r="I130" s="104"/>
      <c r="J130" s="104"/>
      <c r="K130" s="104"/>
      <c r="L130" s="104"/>
      <c r="M130" s="104"/>
      <c r="N130" s="23">
        <v>27900</v>
      </c>
      <c r="O130" s="84">
        <f>SUM(P130*1.02)</f>
        <v>19879.8</v>
      </c>
      <c r="P130" s="25">
        <v>19490</v>
      </c>
      <c r="Q130" s="25" t="s">
        <v>1405</v>
      </c>
      <c r="R130" s="24">
        <v>1</v>
      </c>
      <c r="S130" s="18" t="s">
        <v>825</v>
      </c>
      <c r="T130" s="18" t="s">
        <v>8</v>
      </c>
    </row>
    <row r="131" spans="1:20" s="12" customFormat="1" ht="16.5">
      <c r="A131" s="16" t="s">
        <v>6</v>
      </c>
      <c r="B131" s="16" t="s">
        <v>826</v>
      </c>
      <c r="C131" s="16" t="s">
        <v>827</v>
      </c>
      <c r="D131" s="101"/>
      <c r="E131" s="100">
        <f>SUM(F131:M131)</f>
        <v>0</v>
      </c>
      <c r="F131" s="104"/>
      <c r="G131" s="104"/>
      <c r="H131" s="104"/>
      <c r="I131" s="104"/>
      <c r="J131" s="104"/>
      <c r="K131" s="104"/>
      <c r="L131" s="104"/>
      <c r="M131" s="104"/>
      <c r="N131" s="23">
        <v>29900</v>
      </c>
      <c r="O131" s="84">
        <f>SUM(P131*1.02)</f>
        <v>20899.8</v>
      </c>
      <c r="P131" s="25">
        <v>20490</v>
      </c>
      <c r="Q131" s="25" t="s">
        <v>828</v>
      </c>
      <c r="R131" s="24">
        <v>2</v>
      </c>
      <c r="S131" s="18" t="s">
        <v>830</v>
      </c>
      <c r="T131" s="18" t="s">
        <v>8</v>
      </c>
    </row>
    <row r="132" spans="1:20" s="12" customFormat="1" ht="16.5">
      <c r="A132" s="16" t="s">
        <v>6</v>
      </c>
      <c r="B132" s="16" t="s">
        <v>1406</v>
      </c>
      <c r="C132" s="16" t="s">
        <v>2182</v>
      </c>
      <c r="D132" s="101"/>
      <c r="E132" s="100">
        <f>SUM(F132:M132)</f>
        <v>0</v>
      </c>
      <c r="F132" s="104"/>
      <c r="G132" s="104"/>
      <c r="H132" s="104"/>
      <c r="I132" s="104"/>
      <c r="J132" s="104"/>
      <c r="K132" s="104"/>
      <c r="L132" s="104"/>
      <c r="M132" s="104"/>
      <c r="N132" s="23">
        <v>29900</v>
      </c>
      <c r="O132" s="84">
        <f>SUM(P132*1.02)</f>
        <v>20899.8</v>
      </c>
      <c r="P132" s="25">
        <v>20490</v>
      </c>
      <c r="Q132" s="25" t="s">
        <v>1407</v>
      </c>
      <c r="R132" s="24">
        <v>1</v>
      </c>
      <c r="S132" s="18" t="s">
        <v>830</v>
      </c>
      <c r="T132" s="18" t="s">
        <v>8</v>
      </c>
    </row>
    <row r="133" spans="1:20" s="12" customFormat="1" ht="16.5">
      <c r="A133" s="80" t="s">
        <v>5</v>
      </c>
      <c r="B133" s="16" t="s">
        <v>217</v>
      </c>
      <c r="C133" s="16" t="s">
        <v>218</v>
      </c>
      <c r="D133" s="101">
        <v>3</v>
      </c>
      <c r="E133" s="100">
        <f t="shared" si="6"/>
        <v>2</v>
      </c>
      <c r="F133" s="101">
        <v>2</v>
      </c>
      <c r="G133" s="104"/>
      <c r="H133" s="104"/>
      <c r="I133" s="104"/>
      <c r="J133" s="104"/>
      <c r="K133" s="104"/>
      <c r="L133" s="104"/>
      <c r="M133" s="104"/>
      <c r="N133" s="23">
        <v>58900</v>
      </c>
      <c r="O133" s="84">
        <f t="shared" si="5"/>
        <v>43758</v>
      </c>
      <c r="P133" s="25">
        <v>42900</v>
      </c>
      <c r="Q133" s="25" t="s">
        <v>219</v>
      </c>
      <c r="R133" s="18" t="s">
        <v>97</v>
      </c>
      <c r="S133" s="18" t="s">
        <v>220</v>
      </c>
      <c r="T133" s="18" t="s">
        <v>8</v>
      </c>
    </row>
    <row r="134" spans="1:20" ht="15.75">
      <c r="A134" s="16" t="s">
        <v>6</v>
      </c>
      <c r="B134" s="16" t="s">
        <v>1094</v>
      </c>
      <c r="C134" s="16" t="s">
        <v>1095</v>
      </c>
      <c r="D134" s="101"/>
      <c r="E134" s="100">
        <f t="shared" si="6"/>
        <v>0</v>
      </c>
      <c r="F134" s="101"/>
      <c r="G134" s="101"/>
      <c r="H134" s="101"/>
      <c r="I134" s="101"/>
      <c r="J134" s="104"/>
      <c r="K134" s="104"/>
      <c r="L134" s="104"/>
      <c r="M134" s="104"/>
      <c r="N134" s="23">
        <v>55900</v>
      </c>
      <c r="O134" s="84">
        <f>SUM(P134*1.02)</f>
        <v>38658</v>
      </c>
      <c r="P134" s="25">
        <v>37900</v>
      </c>
      <c r="Q134" s="25" t="s">
        <v>1096</v>
      </c>
      <c r="R134" s="18">
        <v>2</v>
      </c>
      <c r="S134" s="18" t="s">
        <v>1097</v>
      </c>
      <c r="T134" s="18" t="s">
        <v>1078</v>
      </c>
    </row>
    <row r="135" spans="1:20" ht="15.75">
      <c r="A135" s="16" t="s">
        <v>6</v>
      </c>
      <c r="B135" s="16" t="s">
        <v>527</v>
      </c>
      <c r="C135" s="16" t="s">
        <v>501</v>
      </c>
      <c r="D135" s="101">
        <v>2</v>
      </c>
      <c r="E135" s="100">
        <f t="shared" si="6"/>
        <v>2</v>
      </c>
      <c r="F135" s="104">
        <v>2</v>
      </c>
      <c r="G135" s="104"/>
      <c r="H135" s="104"/>
      <c r="I135" s="104"/>
      <c r="J135" s="104"/>
      <c r="K135" s="104"/>
      <c r="L135" s="104"/>
      <c r="M135" s="104"/>
      <c r="N135" s="23">
        <v>50900</v>
      </c>
      <c r="O135" s="84">
        <f>SUM(P135*1.02)</f>
        <v>36342.6</v>
      </c>
      <c r="P135" s="25">
        <v>35630</v>
      </c>
      <c r="Q135" s="25" t="s">
        <v>500</v>
      </c>
      <c r="R135" s="18">
        <v>3</v>
      </c>
      <c r="S135" s="18" t="s">
        <v>499</v>
      </c>
      <c r="T135" s="18" t="s">
        <v>8</v>
      </c>
    </row>
    <row r="136" spans="1:20" ht="15.75">
      <c r="A136" s="80" t="s">
        <v>5</v>
      </c>
      <c r="B136" s="16" t="s">
        <v>556</v>
      </c>
      <c r="C136" s="16" t="s">
        <v>557</v>
      </c>
      <c r="D136" s="101">
        <v>1</v>
      </c>
      <c r="E136" s="100">
        <f t="shared" si="6"/>
        <v>1</v>
      </c>
      <c r="F136" s="101">
        <v>1</v>
      </c>
      <c r="G136" s="104"/>
      <c r="H136" s="104"/>
      <c r="I136" s="104"/>
      <c r="J136" s="104"/>
      <c r="K136" s="104"/>
      <c r="L136" s="104"/>
      <c r="M136" s="104"/>
      <c r="N136" s="23">
        <v>109000</v>
      </c>
      <c r="O136" s="84">
        <f t="shared" si="5"/>
        <v>71298</v>
      </c>
      <c r="P136" s="25">
        <v>69900</v>
      </c>
      <c r="Q136" s="25" t="s">
        <v>122</v>
      </c>
      <c r="R136" s="18" t="s">
        <v>97</v>
      </c>
      <c r="S136" s="18" t="s">
        <v>123</v>
      </c>
      <c r="T136" s="18" t="s">
        <v>8</v>
      </c>
    </row>
    <row r="137" spans="1:20" ht="15.75">
      <c r="A137" s="80" t="s">
        <v>5</v>
      </c>
      <c r="B137" s="16" t="s">
        <v>373</v>
      </c>
      <c r="C137" s="16" t="s">
        <v>374</v>
      </c>
      <c r="D137" s="101"/>
      <c r="E137" s="100">
        <f t="shared" si="6"/>
        <v>0</v>
      </c>
      <c r="F137" s="101"/>
      <c r="G137" s="104"/>
      <c r="H137" s="104"/>
      <c r="I137" s="104"/>
      <c r="J137" s="104"/>
      <c r="K137" s="104"/>
      <c r="L137" s="104"/>
      <c r="M137" s="104"/>
      <c r="N137" s="23">
        <v>59900</v>
      </c>
      <c r="O137" s="84">
        <f t="shared" si="5"/>
        <v>43758</v>
      </c>
      <c r="P137" s="25">
        <v>42900</v>
      </c>
      <c r="Q137" s="25" t="s">
        <v>122</v>
      </c>
      <c r="R137" s="18" t="s">
        <v>97</v>
      </c>
      <c r="S137" s="18" t="s">
        <v>123</v>
      </c>
      <c r="T137" s="18" t="s">
        <v>8</v>
      </c>
    </row>
    <row r="138" spans="1:20" ht="15.75">
      <c r="A138" s="16" t="s">
        <v>5</v>
      </c>
      <c r="B138" s="16" t="s">
        <v>126</v>
      </c>
      <c r="C138" s="16" t="s">
        <v>140</v>
      </c>
      <c r="D138" s="101"/>
      <c r="E138" s="100">
        <f t="shared" si="6"/>
        <v>0</v>
      </c>
      <c r="F138" s="101"/>
      <c r="G138" s="104"/>
      <c r="H138" s="104"/>
      <c r="I138" s="104"/>
      <c r="J138" s="104"/>
      <c r="K138" s="104"/>
      <c r="L138" s="104"/>
      <c r="M138" s="104"/>
      <c r="N138" s="23">
        <v>54900</v>
      </c>
      <c r="O138" s="84">
        <f t="shared" si="5"/>
        <v>37638</v>
      </c>
      <c r="P138" s="25">
        <v>36900</v>
      </c>
      <c r="Q138" s="25" t="s">
        <v>127</v>
      </c>
      <c r="R138" s="18" t="s">
        <v>128</v>
      </c>
      <c r="S138" s="18" t="s">
        <v>129</v>
      </c>
      <c r="T138" s="18" t="s">
        <v>8</v>
      </c>
    </row>
    <row r="139" spans="1:20" ht="15.75">
      <c r="A139" s="16" t="s">
        <v>5</v>
      </c>
      <c r="B139" s="16" t="s">
        <v>130</v>
      </c>
      <c r="C139" s="16" t="s">
        <v>141</v>
      </c>
      <c r="D139" s="101">
        <v>2</v>
      </c>
      <c r="E139" s="100">
        <f t="shared" si="6"/>
        <v>1</v>
      </c>
      <c r="F139" s="101">
        <v>1</v>
      </c>
      <c r="G139" s="104"/>
      <c r="H139" s="104"/>
      <c r="I139" s="104"/>
      <c r="J139" s="104"/>
      <c r="K139" s="104"/>
      <c r="L139" s="104"/>
      <c r="M139" s="104"/>
      <c r="N139" s="23">
        <v>74900</v>
      </c>
      <c r="O139" s="84">
        <f t="shared" si="5"/>
        <v>44778</v>
      </c>
      <c r="P139" s="25">
        <v>43900</v>
      </c>
      <c r="Q139" s="25" t="s">
        <v>131</v>
      </c>
      <c r="R139" s="18" t="s">
        <v>132</v>
      </c>
      <c r="S139" s="18" t="s">
        <v>133</v>
      </c>
      <c r="T139" s="18" t="s">
        <v>8</v>
      </c>
    </row>
    <row r="140" spans="1:20" ht="15.75">
      <c r="A140" s="16" t="s">
        <v>5</v>
      </c>
      <c r="B140" s="16" t="s">
        <v>134</v>
      </c>
      <c r="C140" s="16" t="s">
        <v>142</v>
      </c>
      <c r="D140" s="101"/>
      <c r="E140" s="100">
        <f t="shared" si="6"/>
        <v>0</v>
      </c>
      <c r="F140" s="101"/>
      <c r="G140" s="104"/>
      <c r="H140" s="104"/>
      <c r="I140" s="104"/>
      <c r="J140" s="104"/>
      <c r="K140" s="104"/>
      <c r="L140" s="104"/>
      <c r="M140" s="104"/>
      <c r="N140" s="23">
        <v>79900</v>
      </c>
      <c r="O140" s="84">
        <f t="shared" si="5"/>
        <v>47838</v>
      </c>
      <c r="P140" s="25">
        <v>46900</v>
      </c>
      <c r="Q140" s="25" t="s">
        <v>131</v>
      </c>
      <c r="R140" s="18" t="s">
        <v>97</v>
      </c>
      <c r="S140" s="18" t="s">
        <v>98</v>
      </c>
      <c r="T140" s="18" t="s">
        <v>8</v>
      </c>
    </row>
    <row r="141" spans="1:20" ht="15.75">
      <c r="A141" s="16" t="s">
        <v>5</v>
      </c>
      <c r="B141" s="16" t="s">
        <v>2186</v>
      </c>
      <c r="C141" s="16" t="s">
        <v>2187</v>
      </c>
      <c r="D141" s="101">
        <v>1</v>
      </c>
      <c r="E141" s="100">
        <f t="shared" si="6"/>
        <v>1</v>
      </c>
      <c r="F141" s="101">
        <v>1</v>
      </c>
      <c r="G141" s="104"/>
      <c r="H141" s="104"/>
      <c r="I141" s="104"/>
      <c r="J141" s="104"/>
      <c r="K141" s="104"/>
      <c r="L141" s="104"/>
      <c r="M141" s="104"/>
      <c r="N141" s="23">
        <v>71900</v>
      </c>
      <c r="O141" s="84">
        <f t="shared" si="5"/>
        <v>50898</v>
      </c>
      <c r="P141" s="25">
        <v>49900</v>
      </c>
      <c r="Q141" s="25" t="s">
        <v>2188</v>
      </c>
      <c r="R141" s="18" t="s">
        <v>97</v>
      </c>
      <c r="S141" s="18" t="s">
        <v>2185</v>
      </c>
      <c r="T141" s="18" t="s">
        <v>8</v>
      </c>
    </row>
    <row r="142" spans="1:20" ht="15.75">
      <c r="A142" s="16" t="s">
        <v>5</v>
      </c>
      <c r="B142" s="16" t="s">
        <v>124</v>
      </c>
      <c r="C142" s="16" t="s">
        <v>138</v>
      </c>
      <c r="D142" s="101"/>
      <c r="E142" s="100">
        <f t="shared" si="6"/>
        <v>0</v>
      </c>
      <c r="F142" s="101"/>
      <c r="G142" s="104"/>
      <c r="H142" s="104"/>
      <c r="I142" s="104"/>
      <c r="J142" s="104"/>
      <c r="K142" s="104"/>
      <c r="L142" s="104"/>
      <c r="M142" s="104"/>
      <c r="N142" s="23">
        <v>74900</v>
      </c>
      <c r="O142" s="84">
        <f t="shared" si="5"/>
        <v>47838</v>
      </c>
      <c r="P142" s="25">
        <v>46900</v>
      </c>
      <c r="Q142" s="25" t="s">
        <v>125</v>
      </c>
      <c r="R142" s="18" t="s">
        <v>97</v>
      </c>
      <c r="S142" s="18" t="s">
        <v>206</v>
      </c>
      <c r="T142" s="18" t="s">
        <v>8</v>
      </c>
    </row>
    <row r="143" spans="1:20" ht="15.75">
      <c r="A143" s="16" t="s">
        <v>5</v>
      </c>
      <c r="B143" s="16" t="s">
        <v>506</v>
      </c>
      <c r="C143" s="16" t="s">
        <v>507</v>
      </c>
      <c r="D143" s="101">
        <v>2</v>
      </c>
      <c r="E143" s="100">
        <f t="shared" si="6"/>
        <v>1</v>
      </c>
      <c r="F143" s="101">
        <v>1</v>
      </c>
      <c r="G143" s="104"/>
      <c r="H143" s="104"/>
      <c r="I143" s="104"/>
      <c r="J143" s="104"/>
      <c r="K143" s="104"/>
      <c r="L143" s="104"/>
      <c r="M143" s="104"/>
      <c r="N143" s="23">
        <v>78900</v>
      </c>
      <c r="O143" s="84">
        <f t="shared" si="5"/>
        <v>58038</v>
      </c>
      <c r="P143" s="25">
        <v>56900</v>
      </c>
      <c r="Q143" s="25" t="s">
        <v>508</v>
      </c>
      <c r="R143" s="18" t="s">
        <v>97</v>
      </c>
      <c r="S143" s="18" t="s">
        <v>509</v>
      </c>
      <c r="T143" s="18" t="s">
        <v>8</v>
      </c>
    </row>
    <row r="144" spans="1:20" ht="15.75">
      <c r="A144" s="16" t="s">
        <v>5</v>
      </c>
      <c r="B144" s="16" t="s">
        <v>2183</v>
      </c>
      <c r="C144" s="16" t="s">
        <v>2184</v>
      </c>
      <c r="D144" s="101"/>
      <c r="E144" s="100">
        <f>SUM(F144:M144)</f>
        <v>0</v>
      </c>
      <c r="F144" s="101"/>
      <c r="G144" s="104"/>
      <c r="H144" s="104"/>
      <c r="I144" s="104"/>
      <c r="J144" s="104"/>
      <c r="K144" s="104"/>
      <c r="L144" s="104"/>
      <c r="M144" s="104"/>
      <c r="N144" s="23">
        <v>78900</v>
      </c>
      <c r="O144" s="84">
        <f>SUM(P144*1.02)</f>
        <v>58038</v>
      </c>
      <c r="P144" s="25">
        <v>56900</v>
      </c>
      <c r="Q144" s="25" t="s">
        <v>508</v>
      </c>
      <c r="R144" s="18" t="s">
        <v>97</v>
      </c>
      <c r="S144" s="18" t="s">
        <v>2185</v>
      </c>
      <c r="T144" s="18" t="s">
        <v>8</v>
      </c>
    </row>
    <row r="145" spans="1:20" ht="15.75">
      <c r="A145" s="16" t="s">
        <v>5</v>
      </c>
      <c r="B145" s="16" t="s">
        <v>503</v>
      </c>
      <c r="C145" s="16" t="s">
        <v>504</v>
      </c>
      <c r="D145" s="101"/>
      <c r="E145" s="100">
        <f t="shared" si="6"/>
        <v>0</v>
      </c>
      <c r="F145" s="101"/>
      <c r="G145" s="104"/>
      <c r="H145" s="104"/>
      <c r="I145" s="104"/>
      <c r="J145" s="104"/>
      <c r="K145" s="104"/>
      <c r="L145" s="104"/>
      <c r="M145" s="104"/>
      <c r="N145" s="23">
        <v>99000</v>
      </c>
      <c r="O145" s="84">
        <f t="shared" si="5"/>
        <v>61098</v>
      </c>
      <c r="P145" s="25">
        <v>59900</v>
      </c>
      <c r="Q145" s="25" t="s">
        <v>505</v>
      </c>
      <c r="R145" s="18" t="s">
        <v>97</v>
      </c>
      <c r="S145" s="18" t="s">
        <v>502</v>
      </c>
      <c r="T145" s="18" t="s">
        <v>8</v>
      </c>
    </row>
    <row r="146" spans="1:20" s="12" customFormat="1" ht="16.5">
      <c r="A146" s="206" t="s">
        <v>73</v>
      </c>
      <c r="B146" s="208" t="s">
        <v>74</v>
      </c>
      <c r="C146" s="221" t="s">
        <v>2332</v>
      </c>
      <c r="D146" s="156" t="s">
        <v>439</v>
      </c>
      <c r="E146" s="156" t="s">
        <v>281</v>
      </c>
      <c r="F146" s="222">
        <v>42377</v>
      </c>
      <c r="G146" s="222">
        <v>42378</v>
      </c>
      <c r="H146" s="222">
        <v>42379</v>
      </c>
      <c r="I146" s="222">
        <v>42380</v>
      </c>
      <c r="J146" s="222">
        <v>42381</v>
      </c>
      <c r="K146" s="222">
        <v>42382</v>
      </c>
      <c r="L146" s="222">
        <v>42383</v>
      </c>
      <c r="M146" s="222">
        <v>42384</v>
      </c>
      <c r="N146" s="154" t="s">
        <v>12</v>
      </c>
      <c r="O146" s="220" t="s">
        <v>103</v>
      </c>
      <c r="P146" s="223" t="s">
        <v>104</v>
      </c>
      <c r="Q146" s="223" t="s">
        <v>75</v>
      </c>
      <c r="R146" s="154" t="s">
        <v>76</v>
      </c>
      <c r="S146" s="154" t="s">
        <v>77</v>
      </c>
      <c r="T146" s="18" t="s">
        <v>14</v>
      </c>
    </row>
    <row r="147" spans="1:20" s="12" customFormat="1" ht="16.5">
      <c r="A147" s="16" t="s">
        <v>414</v>
      </c>
      <c r="B147" s="21" t="s">
        <v>286</v>
      </c>
      <c r="C147" s="16" t="s">
        <v>279</v>
      </c>
      <c r="D147" s="101"/>
      <c r="E147" s="100">
        <f aca="true" t="shared" si="7" ref="E147:E155">SUM(F147:M147)</f>
        <v>0</v>
      </c>
      <c r="F147" s="101"/>
      <c r="G147" s="101"/>
      <c r="H147" s="104"/>
      <c r="I147" s="100"/>
      <c r="J147" s="100"/>
      <c r="K147" s="100"/>
      <c r="L147" s="100"/>
      <c r="M147" s="100"/>
      <c r="N147" s="23">
        <v>4000</v>
      </c>
      <c r="O147" s="29">
        <f aca="true" t="shared" si="8" ref="O147:O161">SUM(P147*1.02)</f>
        <v>1009.8000000000001</v>
      </c>
      <c r="P147" s="25">
        <v>990</v>
      </c>
      <c r="Q147" s="25" t="s">
        <v>835</v>
      </c>
      <c r="R147" s="25" t="s">
        <v>222</v>
      </c>
      <c r="S147" s="25" t="s">
        <v>41</v>
      </c>
      <c r="T147" s="18" t="s">
        <v>8</v>
      </c>
    </row>
    <row r="148" spans="1:20" s="12" customFormat="1" ht="16.5">
      <c r="A148" s="16" t="s">
        <v>414</v>
      </c>
      <c r="B148" s="21" t="s">
        <v>394</v>
      </c>
      <c r="C148" s="16" t="s">
        <v>149</v>
      </c>
      <c r="D148" s="101"/>
      <c r="E148" s="100">
        <f t="shared" si="7"/>
        <v>0</v>
      </c>
      <c r="F148" s="101"/>
      <c r="G148" s="101"/>
      <c r="H148" s="104"/>
      <c r="I148" s="100"/>
      <c r="J148" s="100"/>
      <c r="K148" s="100"/>
      <c r="L148" s="100"/>
      <c r="M148" s="100"/>
      <c r="N148" s="23">
        <v>4000</v>
      </c>
      <c r="O148" s="29">
        <f t="shared" si="8"/>
        <v>1009.8000000000001</v>
      </c>
      <c r="P148" s="25">
        <v>990</v>
      </c>
      <c r="Q148" s="25" t="s">
        <v>835</v>
      </c>
      <c r="R148" s="25" t="s">
        <v>222</v>
      </c>
      <c r="S148" s="25" t="s">
        <v>41</v>
      </c>
      <c r="T148" s="18" t="s">
        <v>8</v>
      </c>
    </row>
    <row r="149" spans="1:20" s="12" customFormat="1" ht="31.5">
      <c r="A149" s="16" t="s">
        <v>419</v>
      </c>
      <c r="B149" s="21" t="s">
        <v>396</v>
      </c>
      <c r="C149" s="16" t="s">
        <v>367</v>
      </c>
      <c r="D149" s="101"/>
      <c r="E149" s="100">
        <f t="shared" si="7"/>
        <v>0</v>
      </c>
      <c r="F149" s="101"/>
      <c r="G149" s="101"/>
      <c r="H149" s="104"/>
      <c r="I149" s="100"/>
      <c r="J149" s="100"/>
      <c r="K149" s="100"/>
      <c r="L149" s="100"/>
      <c r="M149" s="100"/>
      <c r="N149" s="23">
        <v>5490</v>
      </c>
      <c r="O149" s="29">
        <f t="shared" si="8"/>
        <v>2029.8</v>
      </c>
      <c r="P149" s="25">
        <v>1990</v>
      </c>
      <c r="Q149" s="25" t="s">
        <v>836</v>
      </c>
      <c r="R149" s="40" t="s">
        <v>369</v>
      </c>
      <c r="S149" s="25" t="s">
        <v>370</v>
      </c>
      <c r="T149" s="18" t="s">
        <v>8</v>
      </c>
    </row>
    <row r="150" spans="1:20" s="12" customFormat="1" ht="31.5">
      <c r="A150" s="16" t="s">
        <v>419</v>
      </c>
      <c r="B150" s="21" t="s">
        <v>663</v>
      </c>
      <c r="C150" s="16" t="s">
        <v>664</v>
      </c>
      <c r="D150" s="101"/>
      <c r="E150" s="100">
        <f t="shared" si="7"/>
        <v>0</v>
      </c>
      <c r="F150" s="101"/>
      <c r="G150" s="101"/>
      <c r="H150" s="104"/>
      <c r="I150" s="100"/>
      <c r="J150" s="100"/>
      <c r="K150" s="100"/>
      <c r="L150" s="100"/>
      <c r="M150" s="100"/>
      <c r="N150" s="23">
        <v>5490</v>
      </c>
      <c r="O150" s="29">
        <f t="shared" si="8"/>
        <v>2029.8</v>
      </c>
      <c r="P150" s="25">
        <v>1990</v>
      </c>
      <c r="Q150" s="25" t="s">
        <v>666</v>
      </c>
      <c r="R150" s="40" t="s">
        <v>369</v>
      </c>
      <c r="S150" s="25" t="s">
        <v>370</v>
      </c>
      <c r="T150" s="18" t="s">
        <v>8</v>
      </c>
    </row>
    <row r="151" spans="1:20" s="12" customFormat="1" ht="31.5">
      <c r="A151" s="16" t="s">
        <v>419</v>
      </c>
      <c r="B151" s="21" t="s">
        <v>395</v>
      </c>
      <c r="C151" s="16" t="s">
        <v>368</v>
      </c>
      <c r="D151" s="101"/>
      <c r="E151" s="100">
        <f t="shared" si="7"/>
        <v>0</v>
      </c>
      <c r="F151" s="101"/>
      <c r="G151" s="101"/>
      <c r="H151" s="104"/>
      <c r="I151" s="100"/>
      <c r="J151" s="100"/>
      <c r="K151" s="100"/>
      <c r="L151" s="100"/>
      <c r="M151" s="100"/>
      <c r="N151" s="23">
        <v>6490</v>
      </c>
      <c r="O151" s="29">
        <f t="shared" si="8"/>
        <v>2029.8</v>
      </c>
      <c r="P151" s="25">
        <v>1990</v>
      </c>
      <c r="Q151" s="25" t="s">
        <v>836</v>
      </c>
      <c r="R151" s="40" t="s">
        <v>369</v>
      </c>
      <c r="S151" s="25" t="s">
        <v>370</v>
      </c>
      <c r="T151" s="18" t="s">
        <v>8</v>
      </c>
    </row>
    <row r="152" spans="1:20" s="12" customFormat="1" ht="31.5">
      <c r="A152" s="16" t="s">
        <v>419</v>
      </c>
      <c r="B152" s="21" t="s">
        <v>667</v>
      </c>
      <c r="C152" s="16" t="s">
        <v>668</v>
      </c>
      <c r="D152" s="101"/>
      <c r="E152" s="100">
        <f t="shared" si="7"/>
        <v>0</v>
      </c>
      <c r="F152" s="101"/>
      <c r="G152" s="101"/>
      <c r="H152" s="104"/>
      <c r="I152" s="100"/>
      <c r="J152" s="100"/>
      <c r="K152" s="100"/>
      <c r="L152" s="100"/>
      <c r="M152" s="100"/>
      <c r="N152" s="23">
        <v>6490</v>
      </c>
      <c r="O152" s="29">
        <f t="shared" si="8"/>
        <v>2029.8</v>
      </c>
      <c r="P152" s="25">
        <v>1990</v>
      </c>
      <c r="Q152" s="25" t="s">
        <v>665</v>
      </c>
      <c r="R152" s="40" t="s">
        <v>369</v>
      </c>
      <c r="S152" s="25" t="s">
        <v>370</v>
      </c>
      <c r="T152" s="18" t="s">
        <v>8</v>
      </c>
    </row>
    <row r="153" spans="1:20" s="12" customFormat="1" ht="31.5">
      <c r="A153" s="16" t="s">
        <v>419</v>
      </c>
      <c r="B153" s="21" t="s">
        <v>397</v>
      </c>
      <c r="C153" s="16" t="s">
        <v>371</v>
      </c>
      <c r="D153" s="101"/>
      <c r="E153" s="100">
        <f t="shared" si="7"/>
        <v>0</v>
      </c>
      <c r="F153" s="104"/>
      <c r="G153" s="100"/>
      <c r="H153" s="100"/>
      <c r="I153" s="100"/>
      <c r="J153" s="100"/>
      <c r="K153" s="100"/>
      <c r="L153" s="100"/>
      <c r="M153" s="100"/>
      <c r="N153" s="23">
        <v>5490</v>
      </c>
      <c r="O153" s="29">
        <f t="shared" si="8"/>
        <v>2029.8</v>
      </c>
      <c r="P153" s="25">
        <v>1990</v>
      </c>
      <c r="Q153" s="25" t="s">
        <v>669</v>
      </c>
      <c r="R153" s="40" t="s">
        <v>369</v>
      </c>
      <c r="S153" s="25" t="s">
        <v>370</v>
      </c>
      <c r="T153" s="18" t="s">
        <v>8</v>
      </c>
    </row>
    <row r="154" spans="1:20" s="12" customFormat="1" ht="31.5">
      <c r="A154" s="16" t="s">
        <v>419</v>
      </c>
      <c r="B154" s="21" t="s">
        <v>398</v>
      </c>
      <c r="C154" s="16" t="s">
        <v>372</v>
      </c>
      <c r="D154" s="101"/>
      <c r="E154" s="100">
        <f t="shared" si="7"/>
        <v>0</v>
      </c>
      <c r="F154" s="104"/>
      <c r="G154" s="100"/>
      <c r="H154" s="100"/>
      <c r="I154" s="100"/>
      <c r="J154" s="100"/>
      <c r="K154" s="100"/>
      <c r="L154" s="100"/>
      <c r="M154" s="100"/>
      <c r="N154" s="23">
        <v>5490</v>
      </c>
      <c r="O154" s="29">
        <f t="shared" si="8"/>
        <v>2029.8</v>
      </c>
      <c r="P154" s="25">
        <v>1990</v>
      </c>
      <c r="Q154" s="25" t="s">
        <v>670</v>
      </c>
      <c r="R154" s="40" t="s">
        <v>369</v>
      </c>
      <c r="S154" s="25" t="s">
        <v>370</v>
      </c>
      <c r="T154" s="18" t="s">
        <v>8</v>
      </c>
    </row>
    <row r="155" spans="1:20" s="12" customFormat="1" ht="31.5">
      <c r="A155" s="16" t="s">
        <v>415</v>
      </c>
      <c r="B155" s="16" t="s">
        <v>690</v>
      </c>
      <c r="C155" s="16" t="s">
        <v>689</v>
      </c>
      <c r="D155" s="101">
        <v>1</v>
      </c>
      <c r="E155" s="100">
        <f t="shared" si="7"/>
        <v>1</v>
      </c>
      <c r="F155" s="100">
        <v>1</v>
      </c>
      <c r="G155" s="100"/>
      <c r="H155" s="100"/>
      <c r="I155" s="100"/>
      <c r="J155" s="100"/>
      <c r="K155" s="100"/>
      <c r="L155" s="100"/>
      <c r="M155" s="100"/>
      <c r="N155" s="23">
        <v>9900</v>
      </c>
      <c r="O155" s="29">
        <f t="shared" si="8"/>
        <v>2489.82</v>
      </c>
      <c r="P155" s="25">
        <v>2441</v>
      </c>
      <c r="Q155" s="40" t="s">
        <v>1535</v>
      </c>
      <c r="R155" s="40" t="s">
        <v>685</v>
      </c>
      <c r="S155" s="25" t="s">
        <v>300</v>
      </c>
      <c r="T155" s="18" t="s">
        <v>8</v>
      </c>
    </row>
    <row r="156" spans="1:20" s="12" customFormat="1" ht="31.5">
      <c r="A156" s="16" t="s">
        <v>415</v>
      </c>
      <c r="B156" s="16" t="s">
        <v>287</v>
      </c>
      <c r="C156" s="16" t="s">
        <v>546</v>
      </c>
      <c r="D156" s="101"/>
      <c r="E156" s="100">
        <f aca="true" t="shared" si="9" ref="E156:E179">SUM(F156:M156)</f>
        <v>0</v>
      </c>
      <c r="F156" s="101"/>
      <c r="G156" s="100"/>
      <c r="H156" s="100"/>
      <c r="I156" s="100"/>
      <c r="J156" s="100"/>
      <c r="K156" s="100"/>
      <c r="L156" s="100"/>
      <c r="M156" s="100"/>
      <c r="N156" s="23">
        <v>14900</v>
      </c>
      <c r="O156" s="29">
        <f t="shared" si="8"/>
        <v>3559.8</v>
      </c>
      <c r="P156" s="25">
        <v>3490</v>
      </c>
      <c r="Q156" s="40" t="s">
        <v>1501</v>
      </c>
      <c r="R156" s="40" t="s">
        <v>288</v>
      </c>
      <c r="S156" s="25" t="s">
        <v>300</v>
      </c>
      <c r="T156" s="18" t="s">
        <v>8</v>
      </c>
    </row>
    <row r="157" spans="1:20" s="12" customFormat="1" ht="31.5">
      <c r="A157" s="16" t="s">
        <v>415</v>
      </c>
      <c r="B157" s="16" t="s">
        <v>671</v>
      </c>
      <c r="C157" s="16" t="s">
        <v>672</v>
      </c>
      <c r="D157" s="101"/>
      <c r="E157" s="100">
        <f>SUM(F157:M157)</f>
        <v>0</v>
      </c>
      <c r="F157" s="100"/>
      <c r="G157" s="100"/>
      <c r="H157" s="100"/>
      <c r="I157" s="100"/>
      <c r="J157" s="100"/>
      <c r="K157" s="100"/>
      <c r="L157" s="100"/>
      <c r="M157" s="100"/>
      <c r="N157" s="23">
        <v>16900</v>
      </c>
      <c r="O157" s="29">
        <f t="shared" si="8"/>
        <v>4069.8</v>
      </c>
      <c r="P157" s="25">
        <v>3990</v>
      </c>
      <c r="Q157" s="40" t="s">
        <v>1536</v>
      </c>
      <c r="R157" s="40" t="s">
        <v>673</v>
      </c>
      <c r="S157" s="25" t="s">
        <v>674</v>
      </c>
      <c r="T157" s="18" t="s">
        <v>8</v>
      </c>
    </row>
    <row r="158" spans="1:20" s="12" customFormat="1" ht="31.5">
      <c r="A158" s="16" t="s">
        <v>415</v>
      </c>
      <c r="B158" s="16" t="s">
        <v>547</v>
      </c>
      <c r="C158" s="16" t="s">
        <v>1410</v>
      </c>
      <c r="D158" s="101">
        <v>3</v>
      </c>
      <c r="E158" s="100">
        <f t="shared" si="9"/>
        <v>3</v>
      </c>
      <c r="F158" s="100">
        <v>3</v>
      </c>
      <c r="G158" s="100"/>
      <c r="H158" s="100"/>
      <c r="I158" s="100"/>
      <c r="J158" s="100"/>
      <c r="K158" s="100"/>
      <c r="L158" s="100"/>
      <c r="M158" s="100"/>
      <c r="N158" s="23">
        <v>19900</v>
      </c>
      <c r="O158" s="29">
        <f t="shared" si="8"/>
        <v>4579.8</v>
      </c>
      <c r="P158" s="25">
        <v>4490</v>
      </c>
      <c r="Q158" s="40" t="s">
        <v>1537</v>
      </c>
      <c r="R158" s="40" t="s">
        <v>549</v>
      </c>
      <c r="S158" s="25" t="s">
        <v>548</v>
      </c>
      <c r="T158" s="18" t="s">
        <v>8</v>
      </c>
    </row>
    <row r="159" spans="1:20" s="12" customFormat="1" ht="31.5">
      <c r="A159" s="33" t="s">
        <v>0</v>
      </c>
      <c r="B159" s="39" t="s">
        <v>1397</v>
      </c>
      <c r="C159" s="33" t="s">
        <v>1403</v>
      </c>
      <c r="D159" s="101"/>
      <c r="E159" s="100">
        <f>SUM(F159:M159)</f>
        <v>0</v>
      </c>
      <c r="F159" s="100"/>
      <c r="G159" s="100"/>
      <c r="H159" s="100"/>
      <c r="I159" s="100"/>
      <c r="J159" s="100"/>
      <c r="K159" s="100"/>
      <c r="L159" s="100"/>
      <c r="M159" s="100"/>
      <c r="N159" s="25">
        <v>19900</v>
      </c>
      <c r="O159" s="29">
        <f t="shared" si="8"/>
        <v>10098</v>
      </c>
      <c r="P159" s="25">
        <v>9900</v>
      </c>
      <c r="Q159" s="40" t="s">
        <v>1538</v>
      </c>
      <c r="R159" s="40" t="s">
        <v>364</v>
      </c>
      <c r="S159" s="25" t="s">
        <v>365</v>
      </c>
      <c r="T159" s="18" t="s">
        <v>8</v>
      </c>
    </row>
    <row r="160" spans="1:20" ht="31.5">
      <c r="A160" s="33" t="s">
        <v>0</v>
      </c>
      <c r="B160" s="39" t="s">
        <v>362</v>
      </c>
      <c r="C160" s="33" t="s">
        <v>363</v>
      </c>
      <c r="D160" s="101"/>
      <c r="E160" s="100">
        <f t="shared" si="9"/>
        <v>0</v>
      </c>
      <c r="F160" s="101"/>
      <c r="G160" s="100"/>
      <c r="H160" s="100"/>
      <c r="I160" s="100"/>
      <c r="J160" s="100"/>
      <c r="K160" s="100"/>
      <c r="L160" s="100"/>
      <c r="M160" s="100"/>
      <c r="N160" s="25">
        <v>19900</v>
      </c>
      <c r="O160" s="29">
        <f t="shared" si="8"/>
        <v>9490.08</v>
      </c>
      <c r="P160" s="25">
        <v>9304</v>
      </c>
      <c r="Q160" s="40" t="s">
        <v>1502</v>
      </c>
      <c r="R160" s="40" t="s">
        <v>364</v>
      </c>
      <c r="S160" s="25" t="s">
        <v>365</v>
      </c>
      <c r="T160" s="18" t="s">
        <v>8</v>
      </c>
    </row>
    <row r="161" spans="1:20" ht="15.75">
      <c r="A161" s="16" t="s">
        <v>1514</v>
      </c>
      <c r="B161" s="16" t="s">
        <v>1515</v>
      </c>
      <c r="C161" s="16" t="s">
        <v>1516</v>
      </c>
      <c r="D161" s="101"/>
      <c r="E161" s="100">
        <f t="shared" si="9"/>
        <v>0</v>
      </c>
      <c r="F161" s="101"/>
      <c r="G161" s="166"/>
      <c r="H161" s="166"/>
      <c r="I161" s="166"/>
      <c r="J161" s="166"/>
      <c r="K161" s="166"/>
      <c r="L161" s="166"/>
      <c r="M161" s="166"/>
      <c r="N161" s="23">
        <v>6990</v>
      </c>
      <c r="O161" s="29">
        <f t="shared" si="8"/>
        <v>3570</v>
      </c>
      <c r="P161" s="25">
        <v>3500</v>
      </c>
      <c r="Q161" s="25" t="s">
        <v>1517</v>
      </c>
      <c r="R161" s="40" t="s">
        <v>1518</v>
      </c>
      <c r="S161" s="25" t="s">
        <v>1519</v>
      </c>
      <c r="T161" s="18" t="s">
        <v>1491</v>
      </c>
    </row>
    <row r="162" spans="1:20" s="12" customFormat="1" ht="31.5">
      <c r="A162" s="16" t="s">
        <v>0</v>
      </c>
      <c r="B162" s="21" t="s">
        <v>91</v>
      </c>
      <c r="C162" s="16" t="s">
        <v>145</v>
      </c>
      <c r="D162" s="101"/>
      <c r="E162" s="100">
        <f t="shared" si="9"/>
        <v>0</v>
      </c>
      <c r="F162" s="101"/>
      <c r="G162" s="100"/>
      <c r="H162" s="100"/>
      <c r="I162" s="100"/>
      <c r="J162" s="100"/>
      <c r="K162" s="100"/>
      <c r="L162" s="100"/>
      <c r="M162" s="100"/>
      <c r="N162" s="23">
        <v>8990</v>
      </c>
      <c r="O162" s="29">
        <f aca="true" t="shared" si="10" ref="O162:O178">SUM(P162*1.02)</f>
        <v>3559.8</v>
      </c>
      <c r="P162" s="25">
        <v>3490</v>
      </c>
      <c r="Q162" s="40" t="s">
        <v>1503</v>
      </c>
      <c r="R162" s="40" t="s">
        <v>92</v>
      </c>
      <c r="S162" s="25" t="s">
        <v>96</v>
      </c>
      <c r="T162" s="18" t="s">
        <v>8</v>
      </c>
    </row>
    <row r="163" spans="1:20" s="12" customFormat="1" ht="16.5">
      <c r="A163" s="16" t="s">
        <v>0</v>
      </c>
      <c r="B163" s="16" t="s">
        <v>239</v>
      </c>
      <c r="C163" s="16" t="s">
        <v>238</v>
      </c>
      <c r="D163" s="101"/>
      <c r="E163" s="100">
        <f>SUM(F163:M163)</f>
        <v>0</v>
      </c>
      <c r="F163" s="101"/>
      <c r="G163" s="101"/>
      <c r="H163" s="100"/>
      <c r="I163" s="100"/>
      <c r="J163" s="100"/>
      <c r="K163" s="100"/>
      <c r="L163" s="100"/>
      <c r="M163" s="100"/>
      <c r="N163" s="23">
        <v>29900</v>
      </c>
      <c r="O163" s="29">
        <f>SUM(P163*1.02)</f>
        <v>15198</v>
      </c>
      <c r="P163" s="25">
        <v>14900</v>
      </c>
      <c r="Q163" s="25" t="s">
        <v>1534</v>
      </c>
      <c r="R163" s="18" t="s">
        <v>237</v>
      </c>
      <c r="S163" s="25" t="s">
        <v>236</v>
      </c>
      <c r="T163" s="18" t="s">
        <v>8</v>
      </c>
    </row>
    <row r="164" spans="1:20" s="12" customFormat="1" ht="16.5">
      <c r="A164" s="33" t="s">
        <v>0</v>
      </c>
      <c r="B164" s="39" t="s">
        <v>121</v>
      </c>
      <c r="C164" s="33" t="s">
        <v>146</v>
      </c>
      <c r="D164" s="101"/>
      <c r="E164" s="100">
        <f t="shared" si="9"/>
        <v>0</v>
      </c>
      <c r="F164" s="101"/>
      <c r="G164" s="100"/>
      <c r="H164" s="100"/>
      <c r="I164" s="100"/>
      <c r="J164" s="100"/>
      <c r="K164" s="100"/>
      <c r="L164" s="100"/>
      <c r="M164" s="100"/>
      <c r="N164" s="25">
        <v>31900</v>
      </c>
      <c r="O164" s="29">
        <f t="shared" si="10"/>
        <v>17238</v>
      </c>
      <c r="P164" s="25">
        <v>16900</v>
      </c>
      <c r="Q164" s="18" t="s">
        <v>786</v>
      </c>
      <c r="R164" s="18" t="s">
        <v>89</v>
      </c>
      <c r="S164" s="25" t="s">
        <v>366</v>
      </c>
      <c r="T164" s="18" t="s">
        <v>8</v>
      </c>
    </row>
    <row r="165" spans="1:20" s="12" customFormat="1" ht="31.5">
      <c r="A165" s="32" t="s">
        <v>0</v>
      </c>
      <c r="B165" s="39" t="s">
        <v>88</v>
      </c>
      <c r="C165" s="33" t="s">
        <v>147</v>
      </c>
      <c r="D165" s="101">
        <v>1</v>
      </c>
      <c r="E165" s="100">
        <f t="shared" si="9"/>
        <v>1</v>
      </c>
      <c r="F165" s="101">
        <v>1</v>
      </c>
      <c r="G165" s="100"/>
      <c r="H165" s="100"/>
      <c r="I165" s="100"/>
      <c r="J165" s="100"/>
      <c r="K165" s="100"/>
      <c r="L165" s="100"/>
      <c r="M165" s="100"/>
      <c r="N165" s="25">
        <v>39900</v>
      </c>
      <c r="O165" s="29">
        <f t="shared" si="10"/>
        <v>22338</v>
      </c>
      <c r="P165" s="25">
        <v>21900</v>
      </c>
      <c r="Q165" s="167" t="s">
        <v>1504</v>
      </c>
      <c r="R165" s="18" t="s">
        <v>89</v>
      </c>
      <c r="S165" s="25" t="s">
        <v>90</v>
      </c>
      <c r="T165" s="18" t="s">
        <v>8</v>
      </c>
    </row>
    <row r="166" spans="1:20" s="12" customFormat="1" ht="31.5">
      <c r="A166" s="16" t="s">
        <v>3</v>
      </c>
      <c r="B166" s="16" t="s">
        <v>1496</v>
      </c>
      <c r="C166" s="41" t="s">
        <v>1497</v>
      </c>
      <c r="D166" s="101"/>
      <c r="E166" s="100">
        <f t="shared" si="9"/>
        <v>0</v>
      </c>
      <c r="F166" s="101"/>
      <c r="G166" s="166"/>
      <c r="H166" s="166"/>
      <c r="I166" s="166"/>
      <c r="J166" s="166"/>
      <c r="K166" s="166"/>
      <c r="L166" s="166"/>
      <c r="M166" s="166"/>
      <c r="N166" s="23">
        <v>2990</v>
      </c>
      <c r="O166" s="29">
        <f>SUM(P166*1.02)</f>
        <v>1009.8000000000001</v>
      </c>
      <c r="P166" s="25">
        <v>990</v>
      </c>
      <c r="Q166" s="31" t="s">
        <v>1498</v>
      </c>
      <c r="R166" s="40" t="s">
        <v>1499</v>
      </c>
      <c r="S166" s="18" t="s">
        <v>1500</v>
      </c>
      <c r="T166" s="18" t="s">
        <v>1491</v>
      </c>
    </row>
    <row r="167" spans="1:20" ht="31.5">
      <c r="A167" s="16" t="s">
        <v>3</v>
      </c>
      <c r="B167" s="16" t="s">
        <v>294</v>
      </c>
      <c r="C167" s="41" t="s">
        <v>295</v>
      </c>
      <c r="D167" s="101">
        <v>7</v>
      </c>
      <c r="E167" s="100">
        <f t="shared" si="9"/>
        <v>7</v>
      </c>
      <c r="F167" s="101">
        <v>7</v>
      </c>
      <c r="G167" s="100"/>
      <c r="H167" s="100"/>
      <c r="I167" s="100"/>
      <c r="J167" s="100"/>
      <c r="K167" s="100"/>
      <c r="L167" s="100"/>
      <c r="M167" s="100"/>
      <c r="N167" s="23">
        <v>2990</v>
      </c>
      <c r="O167" s="29">
        <f t="shared" si="10"/>
        <v>703.8000000000001</v>
      </c>
      <c r="P167" s="25">
        <v>690</v>
      </c>
      <c r="Q167" s="56" t="s">
        <v>1505</v>
      </c>
      <c r="R167" s="40" t="s">
        <v>296</v>
      </c>
      <c r="S167" s="18" t="s">
        <v>297</v>
      </c>
      <c r="T167" s="18" t="s">
        <v>8</v>
      </c>
    </row>
    <row r="168" spans="1:20" s="12" customFormat="1" ht="31.5">
      <c r="A168" s="16" t="s">
        <v>3</v>
      </c>
      <c r="B168" s="16" t="s">
        <v>285</v>
      </c>
      <c r="C168" s="41" t="s">
        <v>284</v>
      </c>
      <c r="D168" s="101">
        <v>26</v>
      </c>
      <c r="E168" s="100">
        <f t="shared" si="9"/>
        <v>26</v>
      </c>
      <c r="F168" s="101">
        <v>26</v>
      </c>
      <c r="G168" s="100"/>
      <c r="H168" s="100"/>
      <c r="I168" s="100"/>
      <c r="J168" s="100"/>
      <c r="K168" s="100"/>
      <c r="L168" s="100"/>
      <c r="M168" s="100"/>
      <c r="N168" s="23">
        <v>3990</v>
      </c>
      <c r="O168" s="29">
        <f t="shared" si="10"/>
        <v>1723.8</v>
      </c>
      <c r="P168" s="25">
        <v>1690</v>
      </c>
      <c r="Q168" s="56" t="s">
        <v>1506</v>
      </c>
      <c r="R168" s="40" t="s">
        <v>235</v>
      </c>
      <c r="S168" s="18" t="s">
        <v>234</v>
      </c>
      <c r="T168" s="18" t="s">
        <v>8</v>
      </c>
    </row>
    <row r="169" spans="1:20" ht="31.5">
      <c r="A169" s="21" t="s">
        <v>3</v>
      </c>
      <c r="B169" s="21" t="s">
        <v>1398</v>
      </c>
      <c r="C169" s="26" t="s">
        <v>1399</v>
      </c>
      <c r="D169" s="101"/>
      <c r="E169" s="100">
        <f>SUM(F169:M169)</f>
        <v>0</v>
      </c>
      <c r="F169" s="101"/>
      <c r="G169" s="101"/>
      <c r="H169" s="101"/>
      <c r="I169" s="101"/>
      <c r="J169" s="100"/>
      <c r="K169" s="100"/>
      <c r="L169" s="101"/>
      <c r="M169" s="101"/>
      <c r="N169" s="19">
        <v>5490</v>
      </c>
      <c r="O169" s="29">
        <f>SUM(P169*1.02)</f>
        <v>2029.8</v>
      </c>
      <c r="P169" s="23">
        <v>1990</v>
      </c>
      <c r="Q169" s="31" t="s">
        <v>1400</v>
      </c>
      <c r="R169" s="167" t="s">
        <v>1401</v>
      </c>
      <c r="S169" s="18" t="s">
        <v>1402</v>
      </c>
      <c r="T169" s="18" t="s">
        <v>8</v>
      </c>
    </row>
    <row r="170" spans="1:20" s="12" customFormat="1" ht="31.5">
      <c r="A170" s="16" t="s">
        <v>3</v>
      </c>
      <c r="B170" s="16" t="s">
        <v>233</v>
      </c>
      <c r="C170" s="41" t="s">
        <v>2189</v>
      </c>
      <c r="D170" s="101">
        <v>6</v>
      </c>
      <c r="E170" s="100">
        <f t="shared" si="9"/>
        <v>6</v>
      </c>
      <c r="F170" s="100">
        <v>6</v>
      </c>
      <c r="G170" s="100"/>
      <c r="H170" s="100"/>
      <c r="I170" s="100"/>
      <c r="J170" s="100"/>
      <c r="K170" s="100"/>
      <c r="L170" s="100"/>
      <c r="M170" s="100"/>
      <c r="N170" s="23">
        <v>5490</v>
      </c>
      <c r="O170" s="29">
        <f t="shared" si="10"/>
        <v>2335.8</v>
      </c>
      <c r="P170" s="25">
        <v>2290</v>
      </c>
      <c r="Q170" s="56" t="s">
        <v>1539</v>
      </c>
      <c r="R170" s="40" t="s">
        <v>210</v>
      </c>
      <c r="S170" s="25" t="s">
        <v>209</v>
      </c>
      <c r="T170" s="18" t="s">
        <v>8</v>
      </c>
    </row>
    <row r="171" spans="1:20" ht="31.5">
      <c r="A171" s="16" t="s">
        <v>3</v>
      </c>
      <c r="B171" s="16" t="s">
        <v>1454</v>
      </c>
      <c r="C171" s="26" t="s">
        <v>2190</v>
      </c>
      <c r="D171" s="101"/>
      <c r="E171" s="100">
        <f>SUM(F171:M171)</f>
        <v>0</v>
      </c>
      <c r="F171" s="166"/>
      <c r="G171" s="166"/>
      <c r="H171" s="166"/>
      <c r="I171" s="166"/>
      <c r="J171" s="166"/>
      <c r="K171" s="166"/>
      <c r="L171" s="166"/>
      <c r="M171" s="166"/>
      <c r="N171" s="19">
        <v>6690</v>
      </c>
      <c r="O171" s="29">
        <f>SUM(P171*1.02)</f>
        <v>2029.8</v>
      </c>
      <c r="P171" s="23">
        <v>1990</v>
      </c>
      <c r="Q171" s="31" t="s">
        <v>1455</v>
      </c>
      <c r="R171" s="167" t="s">
        <v>1456</v>
      </c>
      <c r="S171" s="18" t="s">
        <v>1402</v>
      </c>
      <c r="T171" s="18" t="s">
        <v>1457</v>
      </c>
    </row>
    <row r="172" spans="1:20" s="12" customFormat="1" ht="31.5">
      <c r="A172" s="16" t="s">
        <v>3</v>
      </c>
      <c r="B172" s="16" t="s">
        <v>688</v>
      </c>
      <c r="C172" s="26" t="s">
        <v>2191</v>
      </c>
      <c r="D172" s="101"/>
      <c r="E172" s="100">
        <f t="shared" si="9"/>
        <v>0</v>
      </c>
      <c r="F172" s="101"/>
      <c r="G172" s="101"/>
      <c r="H172" s="100"/>
      <c r="I172" s="101"/>
      <c r="J172" s="101"/>
      <c r="K172" s="101"/>
      <c r="L172" s="101"/>
      <c r="M172" s="101"/>
      <c r="N172" s="19">
        <v>6690</v>
      </c>
      <c r="O172" s="29">
        <f t="shared" si="10"/>
        <v>2539.8</v>
      </c>
      <c r="P172" s="23">
        <v>2490</v>
      </c>
      <c r="Q172" s="56" t="s">
        <v>1507</v>
      </c>
      <c r="R172" s="167" t="s">
        <v>686</v>
      </c>
      <c r="S172" s="18" t="s">
        <v>687</v>
      </c>
      <c r="T172" s="18" t="s">
        <v>8</v>
      </c>
    </row>
    <row r="173" spans="1:20" s="12" customFormat="1" ht="16.5" hidden="1">
      <c r="A173" s="21" t="s">
        <v>3</v>
      </c>
      <c r="B173" s="21" t="s">
        <v>211</v>
      </c>
      <c r="C173" s="16" t="s">
        <v>679</v>
      </c>
      <c r="D173" s="101"/>
      <c r="E173" s="100">
        <f>SUM(F173:M173)</f>
        <v>0</v>
      </c>
      <c r="F173" s="101"/>
      <c r="G173" s="101"/>
      <c r="H173" s="100"/>
      <c r="I173" s="100"/>
      <c r="J173" s="100"/>
      <c r="K173" s="100"/>
      <c r="L173" s="100"/>
      <c r="M173" s="100"/>
      <c r="N173" s="23">
        <v>9900</v>
      </c>
      <c r="O173" s="84">
        <f>SUM(P173*1.02)</f>
        <v>6109.8</v>
      </c>
      <c r="P173" s="25">
        <v>5990</v>
      </c>
      <c r="Q173" s="25" t="s">
        <v>212</v>
      </c>
      <c r="R173" s="18">
        <v>160</v>
      </c>
      <c r="S173" s="18" t="s">
        <v>677</v>
      </c>
      <c r="T173" s="18" t="s">
        <v>8</v>
      </c>
    </row>
    <row r="174" spans="1:20" s="12" customFormat="1" ht="16.5" hidden="1">
      <c r="A174" s="21" t="s">
        <v>3</v>
      </c>
      <c r="B174" s="21" t="s">
        <v>682</v>
      </c>
      <c r="C174" s="16" t="s">
        <v>680</v>
      </c>
      <c r="D174" s="101"/>
      <c r="E174" s="100">
        <f>SUM(F174:M174)</f>
        <v>0</v>
      </c>
      <c r="F174" s="101"/>
      <c r="G174" s="101"/>
      <c r="H174" s="100"/>
      <c r="I174" s="100"/>
      <c r="J174" s="100"/>
      <c r="K174" s="100"/>
      <c r="L174" s="100"/>
      <c r="M174" s="100"/>
      <c r="N174" s="23">
        <v>9900</v>
      </c>
      <c r="O174" s="84">
        <f>SUM(P174*1.02)</f>
        <v>4069.8</v>
      </c>
      <c r="P174" s="25">
        <v>3990</v>
      </c>
      <c r="Q174" s="25" t="s">
        <v>1540</v>
      </c>
      <c r="R174" s="18" t="s">
        <v>684</v>
      </c>
      <c r="S174" s="18" t="s">
        <v>677</v>
      </c>
      <c r="T174" s="18" t="s">
        <v>8</v>
      </c>
    </row>
    <row r="175" spans="1:20" s="12" customFormat="1" ht="16.5" hidden="1">
      <c r="A175" s="21" t="s">
        <v>3</v>
      </c>
      <c r="B175" s="21" t="s">
        <v>675</v>
      </c>
      <c r="C175" s="16" t="s">
        <v>681</v>
      </c>
      <c r="D175" s="101"/>
      <c r="E175" s="100">
        <f>SUM(F175:M175)</f>
        <v>0</v>
      </c>
      <c r="F175" s="101"/>
      <c r="G175" s="101"/>
      <c r="H175" s="100"/>
      <c r="I175" s="100"/>
      <c r="J175" s="100"/>
      <c r="K175" s="100"/>
      <c r="L175" s="100"/>
      <c r="M175" s="100"/>
      <c r="N175" s="23">
        <v>12900</v>
      </c>
      <c r="O175" s="84">
        <f>SUM(P175*1.02)</f>
        <v>7129.8</v>
      </c>
      <c r="P175" s="25">
        <v>6990</v>
      </c>
      <c r="Q175" s="25" t="s">
        <v>1541</v>
      </c>
      <c r="R175" s="18" t="s">
        <v>678</v>
      </c>
      <c r="S175" s="18" t="s">
        <v>676</v>
      </c>
      <c r="T175" s="18" t="s">
        <v>8</v>
      </c>
    </row>
    <row r="176" spans="1:20" s="12" customFormat="1" ht="31.5" hidden="1">
      <c r="A176" s="16" t="s">
        <v>415</v>
      </c>
      <c r="B176" s="16" t="s">
        <v>303</v>
      </c>
      <c r="C176" s="16" t="s">
        <v>298</v>
      </c>
      <c r="D176" s="101"/>
      <c r="E176" s="100">
        <f>SUM(F176:M176)</f>
        <v>0</v>
      </c>
      <c r="F176" s="101"/>
      <c r="G176" s="101"/>
      <c r="H176" s="100"/>
      <c r="I176" s="100"/>
      <c r="J176" s="100"/>
      <c r="K176" s="100"/>
      <c r="L176" s="100"/>
      <c r="M176" s="100"/>
      <c r="N176" s="23">
        <v>14900</v>
      </c>
      <c r="O176" s="29">
        <f>SUM(P176*1.02)</f>
        <v>8149.8</v>
      </c>
      <c r="P176" s="25">
        <v>7990</v>
      </c>
      <c r="Q176" s="25" t="s">
        <v>683</v>
      </c>
      <c r="R176" s="40" t="s">
        <v>299</v>
      </c>
      <c r="S176" s="25" t="s">
        <v>301</v>
      </c>
      <c r="T176" s="18" t="s">
        <v>8</v>
      </c>
    </row>
    <row r="177" spans="1:20" ht="31.5">
      <c r="A177" s="16" t="s">
        <v>415</v>
      </c>
      <c r="B177" s="16" t="s">
        <v>1453</v>
      </c>
      <c r="C177" s="16" t="s">
        <v>291</v>
      </c>
      <c r="D177" s="101"/>
      <c r="E177" s="100">
        <f t="shared" si="9"/>
        <v>0</v>
      </c>
      <c r="F177" s="101"/>
      <c r="G177" s="101"/>
      <c r="H177" s="100"/>
      <c r="I177" s="100"/>
      <c r="J177" s="100"/>
      <c r="K177" s="100"/>
      <c r="L177" s="100"/>
      <c r="M177" s="100"/>
      <c r="N177" s="23">
        <v>10900</v>
      </c>
      <c r="O177" s="29">
        <f t="shared" si="10"/>
        <v>3049.8</v>
      </c>
      <c r="P177" s="25">
        <v>2990</v>
      </c>
      <c r="Q177" s="40" t="s">
        <v>1542</v>
      </c>
      <c r="R177" s="40" t="s">
        <v>293</v>
      </c>
      <c r="S177" s="25" t="s">
        <v>242</v>
      </c>
      <c r="T177" s="18" t="s">
        <v>8</v>
      </c>
    </row>
    <row r="178" spans="1:20" ht="31.5">
      <c r="A178" s="16" t="s">
        <v>415</v>
      </c>
      <c r="B178" s="16" t="s">
        <v>1452</v>
      </c>
      <c r="C178" s="16" t="s">
        <v>292</v>
      </c>
      <c r="D178" s="101"/>
      <c r="E178" s="100">
        <f t="shared" si="9"/>
        <v>0</v>
      </c>
      <c r="F178" s="101"/>
      <c r="G178" s="101"/>
      <c r="H178" s="100"/>
      <c r="I178" s="100"/>
      <c r="J178" s="100"/>
      <c r="K178" s="100"/>
      <c r="L178" s="100"/>
      <c r="M178" s="100"/>
      <c r="N178" s="23">
        <v>5000</v>
      </c>
      <c r="O178" s="29">
        <f t="shared" si="10"/>
        <v>2029.8</v>
      </c>
      <c r="P178" s="25">
        <v>1990</v>
      </c>
      <c r="Q178" s="40" t="s">
        <v>1543</v>
      </c>
      <c r="R178" s="40" t="s">
        <v>289</v>
      </c>
      <c r="S178" s="25" t="s">
        <v>290</v>
      </c>
      <c r="T178" s="18" t="s">
        <v>8</v>
      </c>
    </row>
    <row r="179" spans="1:20" ht="31.5">
      <c r="A179" s="16" t="s">
        <v>415</v>
      </c>
      <c r="B179" s="16" t="s">
        <v>1510</v>
      </c>
      <c r="C179" s="16" t="s">
        <v>1509</v>
      </c>
      <c r="D179" s="101">
        <v>4</v>
      </c>
      <c r="E179" s="100">
        <f t="shared" si="9"/>
        <v>4</v>
      </c>
      <c r="F179" s="101">
        <v>4</v>
      </c>
      <c r="G179" s="101"/>
      <c r="H179" s="100"/>
      <c r="I179" s="100"/>
      <c r="J179" s="100"/>
      <c r="K179" s="100"/>
      <c r="L179" s="100"/>
      <c r="M179" s="100"/>
      <c r="N179" s="23">
        <v>5990</v>
      </c>
      <c r="O179" s="29">
        <f>SUM(P179*1.02)</f>
        <v>3049.8</v>
      </c>
      <c r="P179" s="25">
        <v>2990</v>
      </c>
      <c r="Q179" s="40" t="s">
        <v>1513</v>
      </c>
      <c r="R179" s="40" t="s">
        <v>1511</v>
      </c>
      <c r="S179" s="25" t="s">
        <v>1512</v>
      </c>
      <c r="T179" s="18" t="s">
        <v>8</v>
      </c>
    </row>
    <row r="180" spans="1:20" ht="15.75">
      <c r="A180" s="21" t="s">
        <v>0</v>
      </c>
      <c r="B180" s="21" t="s">
        <v>93</v>
      </c>
      <c r="C180" s="16" t="s">
        <v>148</v>
      </c>
      <c r="D180" s="101"/>
      <c r="E180" s="100">
        <f>SUM(F180:M180)</f>
        <v>0</v>
      </c>
      <c r="F180" s="104"/>
      <c r="G180" s="100"/>
      <c r="H180" s="100"/>
      <c r="I180" s="100"/>
      <c r="J180" s="100"/>
      <c r="K180" s="100"/>
      <c r="L180" s="100"/>
      <c r="M180" s="100"/>
      <c r="N180" s="23">
        <v>3990</v>
      </c>
      <c r="O180" s="29">
        <f>SUM(P180*1.02)</f>
        <v>1530</v>
      </c>
      <c r="P180" s="25">
        <v>1500</v>
      </c>
      <c r="Q180" s="25" t="s">
        <v>78</v>
      </c>
      <c r="R180" s="25" t="s">
        <v>94</v>
      </c>
      <c r="S180" s="25" t="s">
        <v>95</v>
      </c>
      <c r="T180" s="18" t="s">
        <v>8</v>
      </c>
    </row>
    <row r="181" spans="1:20" ht="15.75" hidden="1">
      <c r="A181" s="206" t="s">
        <v>9</v>
      </c>
      <c r="B181" s="208" t="s">
        <v>10</v>
      </c>
      <c r="C181" s="206" t="s">
        <v>11</v>
      </c>
      <c r="D181" s="110" t="s">
        <v>439</v>
      </c>
      <c r="E181" s="110" t="s">
        <v>281</v>
      </c>
      <c r="F181" s="132">
        <v>42377</v>
      </c>
      <c r="G181" s="132">
        <v>42378</v>
      </c>
      <c r="H181" s="132">
        <v>42379</v>
      </c>
      <c r="I181" s="132">
        <v>42380</v>
      </c>
      <c r="J181" s="132">
        <v>42381</v>
      </c>
      <c r="K181" s="132">
        <v>42382</v>
      </c>
      <c r="L181" s="132">
        <v>42383</v>
      </c>
      <c r="M181" s="132">
        <v>42384</v>
      </c>
      <c r="N181" s="18" t="s">
        <v>861</v>
      </c>
      <c r="O181" s="216" t="s">
        <v>103</v>
      </c>
      <c r="P181" s="207" t="s">
        <v>104</v>
      </c>
      <c r="Q181" s="207" t="s">
        <v>39</v>
      </c>
      <c r="R181" s="18" t="s">
        <v>13</v>
      </c>
      <c r="S181" s="18" t="s">
        <v>1386</v>
      </c>
      <c r="T181" s="18" t="s">
        <v>14</v>
      </c>
    </row>
    <row r="182" spans="1:20" s="12" customFormat="1" ht="16.5" hidden="1">
      <c r="A182" s="32" t="s">
        <v>857</v>
      </c>
      <c r="B182" s="26" t="s">
        <v>858</v>
      </c>
      <c r="C182" s="26" t="s">
        <v>862</v>
      </c>
      <c r="D182" s="101"/>
      <c r="E182" s="100">
        <f>SUM(F182:M182)</f>
        <v>0</v>
      </c>
      <c r="F182" s="100"/>
      <c r="G182" s="100"/>
      <c r="H182" s="100"/>
      <c r="I182" s="109"/>
      <c r="J182" s="109"/>
      <c r="K182" s="109"/>
      <c r="L182" s="109"/>
      <c r="M182" s="109"/>
      <c r="N182" s="18">
        <v>3290</v>
      </c>
      <c r="O182" s="84">
        <f aca="true" t="shared" si="11" ref="O182:O216">SUM(P182*1.02)</f>
        <v>1519.8</v>
      </c>
      <c r="P182" s="25">
        <v>1490</v>
      </c>
      <c r="Q182" s="51">
        <v>19.5</v>
      </c>
      <c r="R182" s="25" t="s">
        <v>863</v>
      </c>
      <c r="S182" s="18" t="s">
        <v>864</v>
      </c>
      <c r="T182" s="18" t="s">
        <v>865</v>
      </c>
    </row>
    <row r="183" spans="1:20" s="12" customFormat="1" ht="16.5" hidden="1">
      <c r="A183" s="16" t="s">
        <v>857</v>
      </c>
      <c r="B183" s="21" t="s">
        <v>866</v>
      </c>
      <c r="C183" s="16" t="s">
        <v>867</v>
      </c>
      <c r="D183" s="101"/>
      <c r="E183" s="100">
        <f>SUM(F183:M183)</f>
        <v>0</v>
      </c>
      <c r="F183" s="101"/>
      <c r="G183" s="101"/>
      <c r="H183" s="100"/>
      <c r="I183" s="100"/>
      <c r="J183" s="100"/>
      <c r="K183" s="100"/>
      <c r="L183" s="100"/>
      <c r="M183" s="100"/>
      <c r="N183" s="23">
        <v>4490</v>
      </c>
      <c r="O183" s="84">
        <f t="shared" si="11"/>
        <v>1825.8</v>
      </c>
      <c r="P183" s="25">
        <v>1790</v>
      </c>
      <c r="Q183" s="51">
        <v>21.5</v>
      </c>
      <c r="R183" s="18" t="s">
        <v>868</v>
      </c>
      <c r="S183" s="18" t="s">
        <v>869</v>
      </c>
      <c r="T183" s="18" t="s">
        <v>870</v>
      </c>
    </row>
    <row r="184" spans="1:20" ht="15.75" hidden="1">
      <c r="A184" s="16" t="s">
        <v>857</v>
      </c>
      <c r="B184" s="21" t="s">
        <v>1442</v>
      </c>
      <c r="C184" s="16" t="s">
        <v>1435</v>
      </c>
      <c r="D184" s="101"/>
      <c r="E184" s="100">
        <f aca="true" t="shared" si="12" ref="E184:E189">SUM(F184:M184)</f>
        <v>0</v>
      </c>
      <c r="F184" s="166"/>
      <c r="G184" s="166"/>
      <c r="H184" s="166"/>
      <c r="I184" s="166"/>
      <c r="J184" s="166"/>
      <c r="K184" s="166"/>
      <c r="L184" s="166"/>
      <c r="M184" s="18"/>
      <c r="N184" s="23">
        <v>4490</v>
      </c>
      <c r="O184" s="84">
        <f t="shared" si="11"/>
        <v>3049.8</v>
      </c>
      <c r="P184" s="25">
        <v>2990</v>
      </c>
      <c r="Q184" s="25">
        <v>23</v>
      </c>
      <c r="R184" s="25" t="s">
        <v>1436</v>
      </c>
      <c r="S184" s="18" t="s">
        <v>1433</v>
      </c>
      <c r="T184" s="18" t="s">
        <v>1434</v>
      </c>
    </row>
    <row r="185" spans="1:20" ht="15.75" hidden="1">
      <c r="A185" s="16" t="s">
        <v>857</v>
      </c>
      <c r="B185" s="21" t="s">
        <v>1428</v>
      </c>
      <c r="C185" s="16" t="s">
        <v>1429</v>
      </c>
      <c r="D185" s="101"/>
      <c r="E185" s="100">
        <f t="shared" si="12"/>
        <v>0</v>
      </c>
      <c r="F185" s="166"/>
      <c r="G185" s="166"/>
      <c r="H185" s="166"/>
      <c r="I185" s="166"/>
      <c r="J185" s="166"/>
      <c r="K185" s="166"/>
      <c r="L185" s="166"/>
      <c r="M185" s="18"/>
      <c r="N185" s="23">
        <v>6990</v>
      </c>
      <c r="O185" s="84">
        <f t="shared" si="11"/>
        <v>3049.8</v>
      </c>
      <c r="P185" s="25">
        <v>2990</v>
      </c>
      <c r="Q185" s="25">
        <v>23</v>
      </c>
      <c r="R185" s="18" t="s">
        <v>1430</v>
      </c>
      <c r="S185" s="18" t="s">
        <v>1431</v>
      </c>
      <c r="T185" s="18" t="s">
        <v>1432</v>
      </c>
    </row>
    <row r="186" spans="1:20" s="12" customFormat="1" ht="16.5" hidden="1">
      <c r="A186" s="32" t="s">
        <v>857</v>
      </c>
      <c r="B186" s="21" t="s">
        <v>871</v>
      </c>
      <c r="C186" s="16" t="s">
        <v>872</v>
      </c>
      <c r="D186" s="101"/>
      <c r="E186" s="100">
        <f t="shared" si="12"/>
        <v>0</v>
      </c>
      <c r="F186" s="101"/>
      <c r="G186" s="101"/>
      <c r="H186" s="100"/>
      <c r="I186" s="100"/>
      <c r="J186" s="100"/>
      <c r="K186" s="100"/>
      <c r="L186" s="100"/>
      <c r="M186" s="100"/>
      <c r="N186" s="23">
        <v>4990</v>
      </c>
      <c r="O186" s="84">
        <f t="shared" si="11"/>
        <v>2539.8</v>
      </c>
      <c r="P186" s="25">
        <v>2490</v>
      </c>
      <c r="Q186" s="51">
        <v>21.5</v>
      </c>
      <c r="R186" s="18" t="s">
        <v>873</v>
      </c>
      <c r="S186" s="18" t="s">
        <v>874</v>
      </c>
      <c r="T186" s="18" t="s">
        <v>870</v>
      </c>
    </row>
    <row r="187" spans="1:20" s="12" customFormat="1" ht="16.5" hidden="1">
      <c r="A187" s="16" t="s">
        <v>857</v>
      </c>
      <c r="B187" s="16" t="s">
        <v>875</v>
      </c>
      <c r="C187" s="26" t="s">
        <v>859</v>
      </c>
      <c r="D187" s="101"/>
      <c r="E187" s="100">
        <f t="shared" si="12"/>
        <v>0</v>
      </c>
      <c r="F187" s="100"/>
      <c r="G187" s="100"/>
      <c r="H187" s="100"/>
      <c r="I187" s="100"/>
      <c r="J187" s="100"/>
      <c r="K187" s="100"/>
      <c r="L187" s="100"/>
      <c r="M187" s="100"/>
      <c r="N187" s="23">
        <v>4690</v>
      </c>
      <c r="O187" s="84">
        <f t="shared" si="11"/>
        <v>2539.8</v>
      </c>
      <c r="P187" s="25">
        <v>2490</v>
      </c>
      <c r="Q187" s="51" t="s">
        <v>876</v>
      </c>
      <c r="R187" s="18" t="s">
        <v>877</v>
      </c>
      <c r="S187" s="18" t="s">
        <v>878</v>
      </c>
      <c r="T187" s="18" t="s">
        <v>865</v>
      </c>
    </row>
    <row r="188" spans="1:20" s="12" customFormat="1" ht="16.5" hidden="1">
      <c r="A188" s="32" t="s">
        <v>857</v>
      </c>
      <c r="B188" s="41" t="s">
        <v>879</v>
      </c>
      <c r="C188" s="26" t="s">
        <v>880</v>
      </c>
      <c r="D188" s="101"/>
      <c r="E188" s="100">
        <f t="shared" si="12"/>
        <v>0</v>
      </c>
      <c r="F188" s="110"/>
      <c r="G188" s="110"/>
      <c r="H188" s="110"/>
      <c r="I188" s="100"/>
      <c r="J188" s="109"/>
      <c r="K188" s="109"/>
      <c r="L188" s="109"/>
      <c r="M188" s="109"/>
      <c r="N188" s="18">
        <v>5190</v>
      </c>
      <c r="O188" s="84">
        <f t="shared" si="11"/>
        <v>2743.8</v>
      </c>
      <c r="P188" s="25">
        <v>2690</v>
      </c>
      <c r="Q188" s="51" t="s">
        <v>881</v>
      </c>
      <c r="R188" s="18" t="s">
        <v>882</v>
      </c>
      <c r="S188" s="18" t="s">
        <v>878</v>
      </c>
      <c r="T188" s="18" t="s">
        <v>865</v>
      </c>
    </row>
    <row r="189" spans="1:20" s="12" customFormat="1" ht="16.5" hidden="1">
      <c r="A189" s="32" t="s">
        <v>857</v>
      </c>
      <c r="B189" s="16" t="s">
        <v>883</v>
      </c>
      <c r="C189" s="16" t="s">
        <v>884</v>
      </c>
      <c r="D189" s="101"/>
      <c r="E189" s="100">
        <f t="shared" si="12"/>
        <v>0</v>
      </c>
      <c r="F189" s="104"/>
      <c r="G189" s="104"/>
      <c r="H189" s="104"/>
      <c r="I189" s="100"/>
      <c r="J189" s="100"/>
      <c r="K189" s="100"/>
      <c r="L189" s="100"/>
      <c r="M189" s="100"/>
      <c r="N189" s="23">
        <v>6690</v>
      </c>
      <c r="O189" s="29">
        <f t="shared" si="11"/>
        <v>3049.8</v>
      </c>
      <c r="P189" s="25">
        <v>2990</v>
      </c>
      <c r="Q189" s="51">
        <v>23.8</v>
      </c>
      <c r="R189" s="18" t="s">
        <v>882</v>
      </c>
      <c r="S189" s="18" t="s">
        <v>885</v>
      </c>
      <c r="T189" s="18" t="s">
        <v>865</v>
      </c>
    </row>
    <row r="190" spans="1:20" s="12" customFormat="1" ht="16.5" hidden="1">
      <c r="A190" s="32" t="s">
        <v>857</v>
      </c>
      <c r="B190" s="32" t="s">
        <v>886</v>
      </c>
      <c r="C190" s="33" t="s">
        <v>887</v>
      </c>
      <c r="D190" s="101"/>
      <c r="E190" s="100">
        <f aca="true" t="shared" si="13" ref="E190:E195">SUM(F190:M190)</f>
        <v>0</v>
      </c>
      <c r="F190" s="104"/>
      <c r="G190" s="104"/>
      <c r="H190" s="104"/>
      <c r="I190" s="105"/>
      <c r="J190" s="100"/>
      <c r="K190" s="100"/>
      <c r="L190" s="100"/>
      <c r="M190" s="100"/>
      <c r="N190" s="25">
        <v>8990</v>
      </c>
      <c r="O190" s="84">
        <f t="shared" si="11"/>
        <v>5089.8</v>
      </c>
      <c r="P190" s="25">
        <v>4990</v>
      </c>
      <c r="Q190" s="25">
        <v>27</v>
      </c>
      <c r="R190" s="25" t="s">
        <v>888</v>
      </c>
      <c r="S190" s="25" t="s">
        <v>889</v>
      </c>
      <c r="T190" s="18" t="s">
        <v>865</v>
      </c>
    </row>
    <row r="191" spans="1:20" s="12" customFormat="1" ht="16.5" hidden="1">
      <c r="A191" s="32" t="s">
        <v>857</v>
      </c>
      <c r="B191" s="32" t="s">
        <v>890</v>
      </c>
      <c r="C191" s="33" t="s">
        <v>891</v>
      </c>
      <c r="D191" s="101"/>
      <c r="E191" s="100">
        <f t="shared" si="13"/>
        <v>0</v>
      </c>
      <c r="F191" s="104"/>
      <c r="G191" s="104"/>
      <c r="H191" s="104"/>
      <c r="I191" s="105"/>
      <c r="J191" s="100"/>
      <c r="K191" s="100"/>
      <c r="L191" s="100"/>
      <c r="M191" s="100"/>
      <c r="N191" s="25">
        <v>8990</v>
      </c>
      <c r="O191" s="84">
        <f t="shared" si="11"/>
        <v>4069.8</v>
      </c>
      <c r="P191" s="25">
        <v>3990</v>
      </c>
      <c r="Q191" s="25" t="s">
        <v>892</v>
      </c>
      <c r="R191" s="25" t="s">
        <v>893</v>
      </c>
      <c r="S191" s="25" t="s">
        <v>894</v>
      </c>
      <c r="T191" s="18" t="s">
        <v>865</v>
      </c>
    </row>
    <row r="192" spans="1:20" s="12" customFormat="1" ht="16.5" hidden="1">
      <c r="A192" s="32" t="s">
        <v>857</v>
      </c>
      <c r="B192" s="32" t="s">
        <v>895</v>
      </c>
      <c r="C192" s="26" t="s">
        <v>896</v>
      </c>
      <c r="D192" s="101"/>
      <c r="E192" s="100">
        <f t="shared" si="13"/>
        <v>0</v>
      </c>
      <c r="F192" s="104"/>
      <c r="G192" s="104"/>
      <c r="H192" s="104"/>
      <c r="I192" s="105"/>
      <c r="J192" s="100"/>
      <c r="K192" s="100"/>
      <c r="L192" s="100"/>
      <c r="M192" s="100"/>
      <c r="N192" s="25">
        <v>3888</v>
      </c>
      <c r="O192" s="84">
        <f t="shared" si="11"/>
        <v>2335.8</v>
      </c>
      <c r="P192" s="25">
        <v>2290</v>
      </c>
      <c r="Q192" s="25" t="s">
        <v>897</v>
      </c>
      <c r="R192" s="25" t="s">
        <v>898</v>
      </c>
      <c r="S192" s="25" t="s">
        <v>899</v>
      </c>
      <c r="T192" s="18" t="s">
        <v>865</v>
      </c>
    </row>
    <row r="193" spans="1:20" s="12" customFormat="1" ht="16.5" hidden="1">
      <c r="A193" s="32" t="s">
        <v>857</v>
      </c>
      <c r="B193" s="32" t="s">
        <v>900</v>
      </c>
      <c r="C193" s="26" t="s">
        <v>901</v>
      </c>
      <c r="D193" s="101"/>
      <c r="E193" s="100">
        <f t="shared" si="13"/>
        <v>0</v>
      </c>
      <c r="F193" s="104"/>
      <c r="G193" s="104"/>
      <c r="H193" s="104"/>
      <c r="I193" s="105"/>
      <c r="J193" s="100"/>
      <c r="K193" s="100"/>
      <c r="L193" s="100"/>
      <c r="M193" s="100"/>
      <c r="N193" s="25">
        <v>4390</v>
      </c>
      <c r="O193" s="84">
        <f t="shared" si="11"/>
        <v>2539.8</v>
      </c>
      <c r="P193" s="25">
        <v>2490</v>
      </c>
      <c r="Q193" s="25" t="s">
        <v>902</v>
      </c>
      <c r="R193" s="25" t="s">
        <v>868</v>
      </c>
      <c r="S193" s="25" t="s">
        <v>903</v>
      </c>
      <c r="T193" s="18" t="s">
        <v>865</v>
      </c>
    </row>
    <row r="194" spans="1:20" s="12" customFormat="1" ht="16.5" hidden="1">
      <c r="A194" s="32" t="s">
        <v>857</v>
      </c>
      <c r="B194" s="32" t="s">
        <v>1443</v>
      </c>
      <c r="C194" s="26" t="s">
        <v>2106</v>
      </c>
      <c r="D194" s="101"/>
      <c r="E194" s="100">
        <f t="shared" si="13"/>
        <v>0</v>
      </c>
      <c r="F194" s="104"/>
      <c r="G194" s="104"/>
      <c r="H194" s="104"/>
      <c r="I194" s="105"/>
      <c r="J194" s="100"/>
      <c r="K194" s="100"/>
      <c r="L194" s="100"/>
      <c r="M194" s="100"/>
      <c r="N194" s="25">
        <v>4390</v>
      </c>
      <c r="O194" s="84">
        <f t="shared" si="11"/>
        <v>2539.8</v>
      </c>
      <c r="P194" s="25">
        <v>2490</v>
      </c>
      <c r="Q194" s="25" t="s">
        <v>902</v>
      </c>
      <c r="R194" s="25" t="s">
        <v>868</v>
      </c>
      <c r="S194" s="25" t="s">
        <v>1388</v>
      </c>
      <c r="T194" s="18" t="s">
        <v>800</v>
      </c>
    </row>
    <row r="195" spans="1:20" s="12" customFormat="1" ht="16.5" hidden="1">
      <c r="A195" s="32" t="s">
        <v>857</v>
      </c>
      <c r="B195" s="32" t="s">
        <v>904</v>
      </c>
      <c r="C195" s="26" t="s">
        <v>905</v>
      </c>
      <c r="D195" s="101"/>
      <c r="E195" s="100">
        <f t="shared" si="13"/>
        <v>0</v>
      </c>
      <c r="F195" s="104"/>
      <c r="G195" s="104"/>
      <c r="H195" s="104"/>
      <c r="I195" s="105"/>
      <c r="J195" s="100"/>
      <c r="K195" s="100"/>
      <c r="L195" s="100"/>
      <c r="M195" s="100"/>
      <c r="N195" s="25">
        <v>4690</v>
      </c>
      <c r="O195" s="84">
        <f t="shared" si="11"/>
        <v>2743.8</v>
      </c>
      <c r="P195" s="23">
        <v>2690</v>
      </c>
      <c r="Q195" s="25" t="s">
        <v>902</v>
      </c>
      <c r="R195" s="25" t="s">
        <v>906</v>
      </c>
      <c r="S195" s="25" t="s">
        <v>903</v>
      </c>
      <c r="T195" s="18" t="s">
        <v>865</v>
      </c>
    </row>
    <row r="196" spans="1:20" s="12" customFormat="1" ht="16.5" hidden="1">
      <c r="A196" s="32" t="s">
        <v>857</v>
      </c>
      <c r="B196" s="32" t="s">
        <v>1444</v>
      </c>
      <c r="C196" s="26" t="s">
        <v>2105</v>
      </c>
      <c r="D196" s="101"/>
      <c r="E196" s="100">
        <v>0</v>
      </c>
      <c r="F196" s="104"/>
      <c r="G196" s="104"/>
      <c r="H196" s="104"/>
      <c r="I196" s="105"/>
      <c r="J196" s="100"/>
      <c r="K196" s="100"/>
      <c r="L196" s="100"/>
      <c r="M196" s="100"/>
      <c r="N196" s="25">
        <v>4690</v>
      </c>
      <c r="O196" s="84">
        <f t="shared" si="11"/>
        <v>2539.8</v>
      </c>
      <c r="P196" s="23">
        <v>2490</v>
      </c>
      <c r="Q196" s="25" t="s">
        <v>902</v>
      </c>
      <c r="R196" s="25" t="s">
        <v>906</v>
      </c>
      <c r="S196" s="25" t="s">
        <v>1387</v>
      </c>
      <c r="T196" s="18" t="s">
        <v>800</v>
      </c>
    </row>
    <row r="197" spans="1:20" s="12" customFormat="1" ht="16.5" hidden="1">
      <c r="A197" s="32" t="s">
        <v>857</v>
      </c>
      <c r="B197" s="32" t="s">
        <v>1445</v>
      </c>
      <c r="C197" s="26" t="s">
        <v>2107</v>
      </c>
      <c r="D197" s="101"/>
      <c r="E197" s="100">
        <f aca="true" t="shared" si="14" ref="E197:E213">SUM(F197:M197)</f>
        <v>0</v>
      </c>
      <c r="F197" s="104"/>
      <c r="G197" s="104"/>
      <c r="H197" s="104"/>
      <c r="I197" s="105"/>
      <c r="J197" s="100"/>
      <c r="K197" s="100"/>
      <c r="L197" s="100"/>
      <c r="M197" s="100"/>
      <c r="N197" s="25">
        <v>4690</v>
      </c>
      <c r="O197" s="84">
        <f t="shared" si="11"/>
        <v>2743.8</v>
      </c>
      <c r="P197" s="23">
        <v>2690</v>
      </c>
      <c r="Q197" s="25" t="s">
        <v>902</v>
      </c>
      <c r="R197" s="25" t="s">
        <v>906</v>
      </c>
      <c r="S197" s="25" t="s">
        <v>1388</v>
      </c>
      <c r="T197" s="18" t="s">
        <v>800</v>
      </c>
    </row>
    <row r="198" spans="1:20" s="12" customFormat="1" ht="16.5" hidden="1">
      <c r="A198" s="32" t="s">
        <v>857</v>
      </c>
      <c r="B198" s="32" t="s">
        <v>907</v>
      </c>
      <c r="C198" s="26" t="s">
        <v>908</v>
      </c>
      <c r="D198" s="101"/>
      <c r="E198" s="100">
        <f t="shared" si="14"/>
        <v>0</v>
      </c>
      <c r="F198" s="104"/>
      <c r="G198" s="104"/>
      <c r="H198" s="104"/>
      <c r="I198" s="105"/>
      <c r="J198" s="100"/>
      <c r="K198" s="100"/>
      <c r="L198" s="100"/>
      <c r="M198" s="100"/>
      <c r="N198" s="25">
        <v>5390</v>
      </c>
      <c r="O198" s="84">
        <f t="shared" si="11"/>
        <v>3559.8</v>
      </c>
      <c r="P198" s="23">
        <v>3490</v>
      </c>
      <c r="Q198" s="25" t="s">
        <v>909</v>
      </c>
      <c r="R198" s="25" t="s">
        <v>910</v>
      </c>
      <c r="S198" s="25" t="s">
        <v>911</v>
      </c>
      <c r="T198" s="18" t="s">
        <v>865</v>
      </c>
    </row>
    <row r="199" spans="1:20" s="12" customFormat="1" ht="16.5" hidden="1">
      <c r="A199" s="32" t="s">
        <v>857</v>
      </c>
      <c r="B199" s="32" t="s">
        <v>1476</v>
      </c>
      <c r="C199" s="26" t="s">
        <v>1478</v>
      </c>
      <c r="D199" s="101"/>
      <c r="E199" s="100">
        <f t="shared" si="14"/>
        <v>0</v>
      </c>
      <c r="F199" s="104"/>
      <c r="G199" s="104"/>
      <c r="H199" s="104"/>
      <c r="I199" s="105"/>
      <c r="J199" s="100"/>
      <c r="K199" s="100"/>
      <c r="L199" s="100"/>
      <c r="M199" s="100"/>
      <c r="N199" s="25">
        <v>5990</v>
      </c>
      <c r="O199" s="84">
        <f t="shared" si="11"/>
        <v>3559.8</v>
      </c>
      <c r="P199" s="23">
        <v>3490</v>
      </c>
      <c r="Q199" s="25" t="s">
        <v>1477</v>
      </c>
      <c r="R199" s="25" t="s">
        <v>906</v>
      </c>
      <c r="S199" s="25" t="s">
        <v>1479</v>
      </c>
      <c r="T199" s="18" t="s">
        <v>800</v>
      </c>
    </row>
    <row r="200" spans="1:20" s="12" customFormat="1" ht="16.5" hidden="1">
      <c r="A200" s="32" t="s">
        <v>857</v>
      </c>
      <c r="B200" s="32" t="s">
        <v>912</v>
      </c>
      <c r="C200" s="26" t="s">
        <v>913</v>
      </c>
      <c r="D200" s="101"/>
      <c r="E200" s="100">
        <f t="shared" si="14"/>
        <v>0</v>
      </c>
      <c r="F200" s="104"/>
      <c r="G200" s="104"/>
      <c r="H200" s="104"/>
      <c r="I200" s="105"/>
      <c r="J200" s="100"/>
      <c r="K200" s="100"/>
      <c r="L200" s="100"/>
      <c r="M200" s="100"/>
      <c r="N200" s="25">
        <v>5880</v>
      </c>
      <c r="O200" s="84">
        <f t="shared" si="11"/>
        <v>3559.8</v>
      </c>
      <c r="P200" s="23">
        <v>3490</v>
      </c>
      <c r="Q200" s="25" t="s">
        <v>909</v>
      </c>
      <c r="R200" s="25" t="s">
        <v>910</v>
      </c>
      <c r="S200" s="25" t="s">
        <v>914</v>
      </c>
      <c r="T200" s="18" t="s">
        <v>865</v>
      </c>
    </row>
    <row r="201" spans="1:20" s="12" customFormat="1" ht="16.5" hidden="1">
      <c r="A201" s="32" t="s">
        <v>857</v>
      </c>
      <c r="B201" s="32" t="s">
        <v>2165</v>
      </c>
      <c r="C201" s="26" t="s">
        <v>2108</v>
      </c>
      <c r="D201" s="101"/>
      <c r="E201" s="100">
        <f t="shared" si="14"/>
        <v>0</v>
      </c>
      <c r="F201" s="104"/>
      <c r="G201" s="104"/>
      <c r="H201" s="104"/>
      <c r="I201" s="105"/>
      <c r="J201" s="100"/>
      <c r="K201" s="100"/>
      <c r="L201" s="100"/>
      <c r="M201" s="100"/>
      <c r="N201" s="25">
        <v>6590</v>
      </c>
      <c r="O201" s="84">
        <f t="shared" si="11"/>
        <v>3049.8</v>
      </c>
      <c r="P201" s="23">
        <v>2990</v>
      </c>
      <c r="Q201" s="25" t="s">
        <v>909</v>
      </c>
      <c r="R201" s="25" t="s">
        <v>910</v>
      </c>
      <c r="S201" s="25" t="s">
        <v>2109</v>
      </c>
      <c r="T201" s="18" t="s">
        <v>800</v>
      </c>
    </row>
    <row r="202" spans="1:20" s="12" customFormat="1" ht="16.5" hidden="1">
      <c r="A202" s="16" t="s">
        <v>857</v>
      </c>
      <c r="B202" s="16" t="s">
        <v>860</v>
      </c>
      <c r="C202" s="26" t="s">
        <v>915</v>
      </c>
      <c r="D202" s="101"/>
      <c r="E202" s="100">
        <f t="shared" si="14"/>
        <v>0</v>
      </c>
      <c r="F202" s="104"/>
      <c r="G202" s="101"/>
      <c r="H202" s="104"/>
      <c r="I202" s="100"/>
      <c r="J202" s="100"/>
      <c r="K202" s="100"/>
      <c r="L202" s="100"/>
      <c r="M202" s="100"/>
      <c r="N202" s="23">
        <v>5390</v>
      </c>
      <c r="O202" s="84">
        <f t="shared" si="11"/>
        <v>2539.8</v>
      </c>
      <c r="P202" s="25">
        <v>2490</v>
      </c>
      <c r="Q202" s="25">
        <v>23</v>
      </c>
      <c r="R202" s="18" t="s">
        <v>868</v>
      </c>
      <c r="S202" s="18" t="s">
        <v>916</v>
      </c>
      <c r="T202" s="18" t="s">
        <v>870</v>
      </c>
    </row>
    <row r="203" spans="1:20" s="12" customFormat="1" ht="16.5" hidden="1">
      <c r="A203" s="16" t="s">
        <v>857</v>
      </c>
      <c r="B203" s="16" t="s">
        <v>917</v>
      </c>
      <c r="C203" s="26" t="s">
        <v>918</v>
      </c>
      <c r="D203" s="101"/>
      <c r="E203" s="100">
        <f t="shared" si="14"/>
        <v>0</v>
      </c>
      <c r="F203" s="101"/>
      <c r="G203" s="101"/>
      <c r="H203" s="104"/>
      <c r="I203" s="100"/>
      <c r="J203" s="100"/>
      <c r="K203" s="100"/>
      <c r="L203" s="100"/>
      <c r="M203" s="100"/>
      <c r="N203" s="23">
        <v>5790</v>
      </c>
      <c r="O203" s="84">
        <f t="shared" si="11"/>
        <v>2539.8</v>
      </c>
      <c r="P203" s="25">
        <v>2490</v>
      </c>
      <c r="Q203" s="25">
        <v>23</v>
      </c>
      <c r="R203" s="18" t="s">
        <v>873</v>
      </c>
      <c r="S203" s="18" t="s">
        <v>916</v>
      </c>
      <c r="T203" s="18" t="s">
        <v>870</v>
      </c>
    </row>
    <row r="204" spans="1:20" s="12" customFormat="1" ht="16.5" hidden="1">
      <c r="A204" s="32" t="s">
        <v>857</v>
      </c>
      <c r="B204" s="32" t="s">
        <v>919</v>
      </c>
      <c r="C204" s="26" t="s">
        <v>920</v>
      </c>
      <c r="D204" s="101"/>
      <c r="E204" s="100">
        <f t="shared" si="14"/>
        <v>0</v>
      </c>
      <c r="F204" s="104"/>
      <c r="G204" s="104"/>
      <c r="H204" s="104"/>
      <c r="I204" s="105"/>
      <c r="J204" s="100"/>
      <c r="K204" s="100"/>
      <c r="L204" s="100"/>
      <c r="M204" s="100"/>
      <c r="N204" s="25">
        <v>4490</v>
      </c>
      <c r="O204" s="84">
        <f t="shared" si="11"/>
        <v>4069.8</v>
      </c>
      <c r="P204" s="23">
        <v>3990</v>
      </c>
      <c r="Q204" s="25" t="s">
        <v>921</v>
      </c>
      <c r="R204" s="25" t="s">
        <v>868</v>
      </c>
      <c r="S204" s="25" t="s">
        <v>922</v>
      </c>
      <c r="T204" s="18" t="s">
        <v>865</v>
      </c>
    </row>
    <row r="205" spans="1:20" s="12" customFormat="1" ht="16.5" hidden="1">
      <c r="A205" s="32" t="s">
        <v>857</v>
      </c>
      <c r="B205" s="32" t="s">
        <v>923</v>
      </c>
      <c r="C205" s="26" t="s">
        <v>924</v>
      </c>
      <c r="D205" s="101"/>
      <c r="E205" s="100">
        <f t="shared" si="14"/>
        <v>0</v>
      </c>
      <c r="F205" s="104"/>
      <c r="G205" s="104"/>
      <c r="H205" s="104"/>
      <c r="I205" s="105"/>
      <c r="J205" s="100"/>
      <c r="K205" s="100"/>
      <c r="L205" s="100"/>
      <c r="M205" s="100"/>
      <c r="N205" s="25">
        <v>6888</v>
      </c>
      <c r="O205" s="84">
        <f t="shared" si="11"/>
        <v>4069.8</v>
      </c>
      <c r="P205" s="23">
        <v>3990</v>
      </c>
      <c r="Q205" s="25" t="s">
        <v>925</v>
      </c>
      <c r="R205" s="25" t="s">
        <v>910</v>
      </c>
      <c r="S205" s="25" t="s">
        <v>926</v>
      </c>
      <c r="T205" s="18" t="s">
        <v>865</v>
      </c>
    </row>
    <row r="206" spans="1:20" s="12" customFormat="1" ht="16.5" hidden="1">
      <c r="A206" s="32" t="s">
        <v>857</v>
      </c>
      <c r="B206" s="32" t="s">
        <v>945</v>
      </c>
      <c r="C206" s="26" t="s">
        <v>927</v>
      </c>
      <c r="D206" s="101"/>
      <c r="E206" s="100">
        <f t="shared" si="14"/>
        <v>0</v>
      </c>
      <c r="F206" s="104"/>
      <c r="G206" s="104"/>
      <c r="H206" s="104"/>
      <c r="I206" s="105"/>
      <c r="J206" s="100"/>
      <c r="K206" s="100"/>
      <c r="L206" s="100"/>
      <c r="M206" s="100"/>
      <c r="N206" s="25">
        <v>6888</v>
      </c>
      <c r="O206" s="84">
        <f t="shared" si="11"/>
        <v>4069.8</v>
      </c>
      <c r="P206" s="23">
        <v>3990</v>
      </c>
      <c r="Q206" s="25" t="s">
        <v>925</v>
      </c>
      <c r="R206" s="25" t="s">
        <v>910</v>
      </c>
      <c r="S206" s="25" t="s">
        <v>926</v>
      </c>
      <c r="T206" s="18" t="s">
        <v>865</v>
      </c>
    </row>
    <row r="207" spans="1:20" s="12" customFormat="1" ht="16.5" hidden="1">
      <c r="A207" s="32" t="s">
        <v>857</v>
      </c>
      <c r="B207" s="32" t="s">
        <v>2167</v>
      </c>
      <c r="C207" s="26" t="s">
        <v>1480</v>
      </c>
      <c r="D207" s="101"/>
      <c r="E207" s="100">
        <f t="shared" si="14"/>
        <v>0</v>
      </c>
      <c r="F207" s="104"/>
      <c r="G207" s="104"/>
      <c r="H207" s="104"/>
      <c r="I207" s="105"/>
      <c r="J207" s="100"/>
      <c r="K207" s="100"/>
      <c r="L207" s="100"/>
      <c r="M207" s="100"/>
      <c r="N207" s="25">
        <v>6590</v>
      </c>
      <c r="O207" s="84">
        <f t="shared" si="11"/>
        <v>4069.8</v>
      </c>
      <c r="P207" s="23">
        <v>3990</v>
      </c>
      <c r="Q207" s="25" t="s">
        <v>925</v>
      </c>
      <c r="R207" s="25" t="s">
        <v>910</v>
      </c>
      <c r="S207" s="25" t="s">
        <v>1481</v>
      </c>
      <c r="T207" s="18" t="s">
        <v>800</v>
      </c>
    </row>
    <row r="208" spans="1:20" s="12" customFormat="1" ht="16.5" hidden="1">
      <c r="A208" s="32" t="s">
        <v>857</v>
      </c>
      <c r="B208" s="32" t="s">
        <v>2166</v>
      </c>
      <c r="C208" s="26" t="s">
        <v>1482</v>
      </c>
      <c r="D208" s="101">
        <v>1</v>
      </c>
      <c r="E208" s="100">
        <f t="shared" si="14"/>
        <v>1</v>
      </c>
      <c r="F208" s="104">
        <v>1</v>
      </c>
      <c r="G208" s="104"/>
      <c r="H208" s="104"/>
      <c r="I208" s="105"/>
      <c r="J208" s="100"/>
      <c r="K208" s="100"/>
      <c r="L208" s="100"/>
      <c r="M208" s="100"/>
      <c r="N208" s="25">
        <v>6590</v>
      </c>
      <c r="O208" s="84">
        <f t="shared" si="11"/>
        <v>4069.8</v>
      </c>
      <c r="P208" s="23">
        <v>3990</v>
      </c>
      <c r="Q208" s="25" t="s">
        <v>925</v>
      </c>
      <c r="R208" s="25" t="s">
        <v>910</v>
      </c>
      <c r="S208" s="25" t="s">
        <v>1483</v>
      </c>
      <c r="T208" s="18" t="s">
        <v>800</v>
      </c>
    </row>
    <row r="209" spans="1:20" s="12" customFormat="1" ht="16.5" hidden="1">
      <c r="A209" s="32" t="s">
        <v>857</v>
      </c>
      <c r="B209" s="32" t="s">
        <v>2169</v>
      </c>
      <c r="C209" s="26" t="s">
        <v>928</v>
      </c>
      <c r="D209" s="101"/>
      <c r="E209" s="100">
        <f t="shared" si="14"/>
        <v>0</v>
      </c>
      <c r="F209" s="104"/>
      <c r="G209" s="104"/>
      <c r="H209" s="104"/>
      <c r="I209" s="105"/>
      <c r="J209" s="100"/>
      <c r="K209" s="100"/>
      <c r="L209" s="100"/>
      <c r="M209" s="100"/>
      <c r="N209" s="25">
        <v>8990</v>
      </c>
      <c r="O209" s="84">
        <f t="shared" si="11"/>
        <v>6109.8</v>
      </c>
      <c r="P209" s="23">
        <v>5990</v>
      </c>
      <c r="Q209" s="25" t="s">
        <v>929</v>
      </c>
      <c r="R209" s="25" t="s">
        <v>873</v>
      </c>
      <c r="S209" s="25" t="s">
        <v>930</v>
      </c>
      <c r="T209" s="18" t="s">
        <v>865</v>
      </c>
    </row>
    <row r="210" spans="1:20" s="12" customFormat="1" ht="16.5" hidden="1">
      <c r="A210" s="32" t="s">
        <v>857</v>
      </c>
      <c r="B210" s="32" t="s">
        <v>2168</v>
      </c>
      <c r="C210" s="26" t="s">
        <v>2110</v>
      </c>
      <c r="D210" s="101"/>
      <c r="E210" s="100">
        <f t="shared" si="14"/>
        <v>0</v>
      </c>
      <c r="F210" s="104"/>
      <c r="G210" s="104"/>
      <c r="H210" s="104"/>
      <c r="I210" s="105"/>
      <c r="J210" s="100"/>
      <c r="K210" s="100"/>
      <c r="L210" s="100"/>
      <c r="M210" s="100"/>
      <c r="N210" s="25">
        <v>8990</v>
      </c>
      <c r="O210" s="84">
        <f t="shared" si="11"/>
        <v>5089.8</v>
      </c>
      <c r="P210" s="23">
        <v>4990</v>
      </c>
      <c r="Q210" s="25" t="s">
        <v>929</v>
      </c>
      <c r="R210" s="25" t="s">
        <v>873</v>
      </c>
      <c r="S210" s="25" t="s">
        <v>2111</v>
      </c>
      <c r="T210" s="18" t="s">
        <v>800</v>
      </c>
    </row>
    <row r="211" spans="1:20" s="12" customFormat="1" ht="16.5" hidden="1">
      <c r="A211" s="32" t="s">
        <v>857</v>
      </c>
      <c r="B211" s="32" t="s">
        <v>931</v>
      </c>
      <c r="C211" s="26" t="s">
        <v>932</v>
      </c>
      <c r="D211" s="101"/>
      <c r="E211" s="100">
        <f t="shared" si="14"/>
        <v>0</v>
      </c>
      <c r="F211" s="104"/>
      <c r="G211" s="104"/>
      <c r="H211" s="104"/>
      <c r="I211" s="105"/>
      <c r="J211" s="100"/>
      <c r="K211" s="100"/>
      <c r="L211" s="100"/>
      <c r="M211" s="100"/>
      <c r="N211" s="25">
        <v>10900</v>
      </c>
      <c r="O211" s="84">
        <f t="shared" si="11"/>
        <v>7129.8</v>
      </c>
      <c r="P211" s="23">
        <v>6990</v>
      </c>
      <c r="Q211" s="25" t="s">
        <v>929</v>
      </c>
      <c r="R211" s="25" t="s">
        <v>933</v>
      </c>
      <c r="S211" s="25" t="s">
        <v>934</v>
      </c>
      <c r="T211" s="18" t="s">
        <v>865</v>
      </c>
    </row>
    <row r="212" spans="1:20" s="12" customFormat="1" ht="16.5" hidden="1">
      <c r="A212" s="32" t="s">
        <v>857</v>
      </c>
      <c r="B212" s="32" t="s">
        <v>1446</v>
      </c>
      <c r="C212" s="26" t="s">
        <v>1427</v>
      </c>
      <c r="D212" s="101"/>
      <c r="E212" s="100">
        <f t="shared" si="14"/>
        <v>0</v>
      </c>
      <c r="F212" s="104"/>
      <c r="G212" s="104"/>
      <c r="H212" s="104"/>
      <c r="I212" s="105"/>
      <c r="J212" s="100"/>
      <c r="K212" s="100"/>
      <c r="L212" s="100"/>
      <c r="M212" s="100"/>
      <c r="N212" s="25">
        <v>11900</v>
      </c>
      <c r="O212" s="84">
        <f t="shared" si="11"/>
        <v>7129.8</v>
      </c>
      <c r="P212" s="23">
        <v>6990</v>
      </c>
      <c r="Q212" s="25" t="s">
        <v>929</v>
      </c>
      <c r="R212" s="25" t="s">
        <v>933</v>
      </c>
      <c r="S212" s="25" t="s">
        <v>1393</v>
      </c>
      <c r="T212" s="18" t="s">
        <v>800</v>
      </c>
    </row>
    <row r="213" spans="1:20" s="12" customFormat="1" ht="16.5" hidden="1">
      <c r="A213" s="32" t="s">
        <v>857</v>
      </c>
      <c r="B213" s="32" t="s">
        <v>1447</v>
      </c>
      <c r="C213" s="26" t="s">
        <v>1389</v>
      </c>
      <c r="D213" s="101"/>
      <c r="E213" s="100">
        <f t="shared" si="14"/>
        <v>0</v>
      </c>
      <c r="F213" s="104"/>
      <c r="G213" s="104"/>
      <c r="H213" s="104"/>
      <c r="I213" s="105"/>
      <c r="J213" s="100"/>
      <c r="K213" s="100"/>
      <c r="L213" s="100"/>
      <c r="M213" s="100"/>
      <c r="N213" s="25">
        <v>9990</v>
      </c>
      <c r="O213" s="84">
        <f t="shared" si="11"/>
        <v>6109.8</v>
      </c>
      <c r="P213" s="23">
        <v>5990</v>
      </c>
      <c r="Q213" s="25" t="s">
        <v>1390</v>
      </c>
      <c r="R213" s="25" t="s">
        <v>1391</v>
      </c>
      <c r="S213" s="25" t="s">
        <v>1392</v>
      </c>
      <c r="T213" s="18" t="s">
        <v>800</v>
      </c>
    </row>
    <row r="214" spans="1:20" s="12" customFormat="1" ht="16.5" hidden="1">
      <c r="A214" s="32" t="s">
        <v>857</v>
      </c>
      <c r="B214" s="32" t="s">
        <v>1448</v>
      </c>
      <c r="C214" s="26" t="s">
        <v>1394</v>
      </c>
      <c r="D214" s="101"/>
      <c r="E214" s="100">
        <v>0</v>
      </c>
      <c r="F214" s="104"/>
      <c r="G214" s="104"/>
      <c r="H214" s="104"/>
      <c r="I214" s="105"/>
      <c r="J214" s="100"/>
      <c r="K214" s="100"/>
      <c r="L214" s="100"/>
      <c r="M214" s="100"/>
      <c r="N214" s="25">
        <v>19900</v>
      </c>
      <c r="O214" s="84">
        <f t="shared" si="11"/>
        <v>8149.8</v>
      </c>
      <c r="P214" s="23">
        <v>7990</v>
      </c>
      <c r="Q214" s="25" t="s">
        <v>937</v>
      </c>
      <c r="R214" s="25" t="s">
        <v>938</v>
      </c>
      <c r="S214" s="25" t="s">
        <v>1395</v>
      </c>
      <c r="T214" s="18" t="s">
        <v>800</v>
      </c>
    </row>
    <row r="215" spans="1:20" s="12" customFormat="1" ht="16.5" hidden="1">
      <c r="A215" s="32" t="s">
        <v>857</v>
      </c>
      <c r="B215" s="32" t="s">
        <v>935</v>
      </c>
      <c r="C215" s="26" t="s">
        <v>936</v>
      </c>
      <c r="D215" s="101"/>
      <c r="E215" s="100">
        <f>SUM(F215:M215)</f>
        <v>0</v>
      </c>
      <c r="F215" s="104"/>
      <c r="G215" s="104"/>
      <c r="H215" s="104"/>
      <c r="I215" s="105"/>
      <c r="J215" s="100"/>
      <c r="K215" s="100"/>
      <c r="L215" s="100"/>
      <c r="M215" s="100"/>
      <c r="N215" s="25">
        <v>19900</v>
      </c>
      <c r="O215" s="84">
        <f t="shared" si="11"/>
        <v>8149.8</v>
      </c>
      <c r="P215" s="23">
        <v>7990</v>
      </c>
      <c r="Q215" s="25" t="s">
        <v>937</v>
      </c>
      <c r="R215" s="25" t="s">
        <v>938</v>
      </c>
      <c r="S215" s="25" t="s">
        <v>939</v>
      </c>
      <c r="T215" s="18" t="s">
        <v>865</v>
      </c>
    </row>
    <row r="216" spans="1:20" s="12" customFormat="1" ht="16.5" hidden="1">
      <c r="A216" s="32" t="s">
        <v>857</v>
      </c>
      <c r="B216" s="32" t="s">
        <v>935</v>
      </c>
      <c r="C216" s="134" t="s">
        <v>2325</v>
      </c>
      <c r="D216" s="101"/>
      <c r="E216" s="100">
        <f>SUM(F216:M216)</f>
        <v>0</v>
      </c>
      <c r="F216" s="104"/>
      <c r="G216" s="104"/>
      <c r="H216" s="104"/>
      <c r="I216" s="105"/>
      <c r="J216" s="100"/>
      <c r="K216" s="100"/>
      <c r="L216" s="100"/>
      <c r="M216" s="100"/>
      <c r="N216" s="25">
        <v>12900</v>
      </c>
      <c r="O216" s="84">
        <f t="shared" si="11"/>
        <v>7129.8</v>
      </c>
      <c r="P216" s="23">
        <v>6990</v>
      </c>
      <c r="Q216" s="25" t="s">
        <v>2112</v>
      </c>
      <c r="R216" s="25" t="s">
        <v>873</v>
      </c>
      <c r="S216" s="25" t="s">
        <v>2113</v>
      </c>
      <c r="T216" s="18" t="s">
        <v>800</v>
      </c>
    </row>
    <row r="217" spans="1:20" ht="15.75">
      <c r="A217" s="41" t="s">
        <v>9</v>
      </c>
      <c r="B217" s="206" t="s">
        <v>10</v>
      </c>
      <c r="C217" s="221" t="s">
        <v>2333</v>
      </c>
      <c r="D217" s="156" t="s">
        <v>626</v>
      </c>
      <c r="E217" s="156" t="s">
        <v>627</v>
      </c>
      <c r="F217" s="222">
        <v>42377</v>
      </c>
      <c r="G217" s="222">
        <v>42378</v>
      </c>
      <c r="H217" s="222">
        <v>42379</v>
      </c>
      <c r="I217" s="222">
        <v>42380</v>
      </c>
      <c r="J217" s="222">
        <v>42381</v>
      </c>
      <c r="K217" s="222">
        <v>42382</v>
      </c>
      <c r="L217" s="222">
        <v>42383</v>
      </c>
      <c r="M217" s="222">
        <v>42384</v>
      </c>
      <c r="N217" s="154" t="s">
        <v>12</v>
      </c>
      <c r="O217" s="220" t="s">
        <v>103</v>
      </c>
      <c r="P217" s="223" t="s">
        <v>104</v>
      </c>
      <c r="Q217" s="223" t="s">
        <v>39</v>
      </c>
      <c r="R217" s="154" t="s">
        <v>13</v>
      </c>
      <c r="S217" s="154" t="s">
        <v>42</v>
      </c>
      <c r="T217" s="18" t="s">
        <v>14</v>
      </c>
    </row>
    <row r="218" spans="1:20" ht="31.5">
      <c r="A218" s="33" t="s">
        <v>545</v>
      </c>
      <c r="B218" s="39" t="s">
        <v>456</v>
      </c>
      <c r="C218" s="33" t="s">
        <v>436</v>
      </c>
      <c r="D218" s="100">
        <v>2</v>
      </c>
      <c r="E218" s="100">
        <f>SUM(F218:M218)</f>
        <v>2</v>
      </c>
      <c r="F218" s="100">
        <v>2</v>
      </c>
      <c r="G218" s="100"/>
      <c r="H218" s="100"/>
      <c r="I218" s="100"/>
      <c r="J218" s="100"/>
      <c r="K218" s="100"/>
      <c r="L218" s="100"/>
      <c r="M218" s="100"/>
      <c r="N218" s="25">
        <v>24900</v>
      </c>
      <c r="O218" s="29">
        <f>SUM(P218*1.02)</f>
        <v>12899.94</v>
      </c>
      <c r="P218" s="25">
        <v>12647</v>
      </c>
      <c r="Q218" s="167" t="s">
        <v>1508</v>
      </c>
      <c r="R218" s="167" t="s">
        <v>437</v>
      </c>
      <c r="S218" s="25" t="s">
        <v>438</v>
      </c>
      <c r="T218" s="18" t="s">
        <v>2162</v>
      </c>
    </row>
    <row r="219" spans="1:20" ht="31.5" hidden="1">
      <c r="A219" s="33" t="s">
        <v>2157</v>
      </c>
      <c r="B219" s="39" t="s">
        <v>2160</v>
      </c>
      <c r="C219" s="33" t="s">
        <v>2158</v>
      </c>
      <c r="D219" s="100"/>
      <c r="E219" s="100">
        <f>SUM(F219:M219)</f>
        <v>0</v>
      </c>
      <c r="F219" s="100"/>
      <c r="G219" s="100"/>
      <c r="H219" s="100"/>
      <c r="I219" s="100"/>
      <c r="J219" s="100"/>
      <c r="K219" s="100"/>
      <c r="L219" s="100"/>
      <c r="M219" s="100"/>
      <c r="N219" s="25">
        <v>24900</v>
      </c>
      <c r="O219" s="29">
        <f>SUM(P219*1.02)</f>
        <v>14178</v>
      </c>
      <c r="P219" s="25">
        <v>13900</v>
      </c>
      <c r="Q219" s="167" t="s">
        <v>1508</v>
      </c>
      <c r="R219" s="167" t="s">
        <v>437</v>
      </c>
      <c r="S219" s="25" t="s">
        <v>438</v>
      </c>
      <c r="T219" s="18" t="s">
        <v>2162</v>
      </c>
    </row>
    <row r="220" spans="1:20" ht="31.5" hidden="1">
      <c r="A220" s="33" t="s">
        <v>2157</v>
      </c>
      <c r="B220" s="39" t="s">
        <v>2161</v>
      </c>
      <c r="C220" s="33" t="s">
        <v>2159</v>
      </c>
      <c r="D220" s="100"/>
      <c r="E220" s="100">
        <f>SUM(F220:M220)</f>
        <v>0</v>
      </c>
      <c r="F220" s="100"/>
      <c r="G220" s="100"/>
      <c r="H220" s="100"/>
      <c r="I220" s="100"/>
      <c r="J220" s="100"/>
      <c r="K220" s="100"/>
      <c r="L220" s="100"/>
      <c r="M220" s="100"/>
      <c r="N220" s="25">
        <v>24900</v>
      </c>
      <c r="O220" s="29">
        <f>SUM(P220*1.02)</f>
        <v>14178</v>
      </c>
      <c r="P220" s="25">
        <v>13900</v>
      </c>
      <c r="Q220" s="167" t="s">
        <v>1508</v>
      </c>
      <c r="R220" s="167" t="s">
        <v>437</v>
      </c>
      <c r="S220" s="25" t="s">
        <v>438</v>
      </c>
      <c r="T220" s="18" t="s">
        <v>2162</v>
      </c>
    </row>
    <row r="221" spans="1:20" ht="15.75" hidden="1">
      <c r="A221" s="41" t="s">
        <v>9</v>
      </c>
      <c r="B221" s="206" t="s">
        <v>10</v>
      </c>
      <c r="C221" s="206" t="s">
        <v>11</v>
      </c>
      <c r="D221" s="110" t="s">
        <v>439</v>
      </c>
      <c r="E221" s="110" t="s">
        <v>281</v>
      </c>
      <c r="F221" s="132">
        <v>42377</v>
      </c>
      <c r="G221" s="132">
        <v>42378</v>
      </c>
      <c r="H221" s="132">
        <v>42379</v>
      </c>
      <c r="I221" s="132">
        <v>42380</v>
      </c>
      <c r="J221" s="132">
        <v>42381</v>
      </c>
      <c r="K221" s="132">
        <v>42382</v>
      </c>
      <c r="L221" s="132">
        <v>42383</v>
      </c>
      <c r="M221" s="132">
        <v>42384</v>
      </c>
      <c r="N221" s="18" t="s">
        <v>12</v>
      </c>
      <c r="O221" s="216" t="s">
        <v>103</v>
      </c>
      <c r="P221" s="207" t="s">
        <v>104</v>
      </c>
      <c r="Q221" s="207" t="s">
        <v>39</v>
      </c>
      <c r="R221" s="18" t="s">
        <v>13</v>
      </c>
      <c r="S221" s="18" t="s">
        <v>40</v>
      </c>
      <c r="T221" s="18" t="s">
        <v>14</v>
      </c>
    </row>
    <row r="222" spans="1:20" ht="15.75" hidden="1">
      <c r="A222" s="16" t="s">
        <v>51</v>
      </c>
      <c r="B222" s="16" t="s">
        <v>52</v>
      </c>
      <c r="C222" s="26" t="s">
        <v>565</v>
      </c>
      <c r="D222" s="101">
        <v>23</v>
      </c>
      <c r="E222" s="100">
        <f>SUM(F222:M222)</f>
        <v>0</v>
      </c>
      <c r="F222" s="100"/>
      <c r="G222" s="100"/>
      <c r="H222" s="100"/>
      <c r="I222" s="100"/>
      <c r="J222" s="100"/>
      <c r="K222" s="100"/>
      <c r="L222" s="100"/>
      <c r="M222" s="100"/>
      <c r="N222" s="23">
        <v>1990</v>
      </c>
      <c r="O222" s="84">
        <f>SUM(P222*1.02)</f>
        <v>918</v>
      </c>
      <c r="P222" s="25">
        <v>900</v>
      </c>
      <c r="Q222" s="31" t="s">
        <v>53</v>
      </c>
      <c r="R222" s="167" t="s">
        <v>229</v>
      </c>
      <c r="S222" s="18"/>
      <c r="T222" s="18" t="s">
        <v>8</v>
      </c>
    </row>
    <row r="223" spans="1:20" ht="15.75" hidden="1">
      <c r="A223" s="41" t="s">
        <v>9</v>
      </c>
      <c r="B223" s="206" t="s">
        <v>10</v>
      </c>
      <c r="C223" s="206" t="s">
        <v>11</v>
      </c>
      <c r="D223" s="110" t="s">
        <v>439</v>
      </c>
      <c r="E223" s="110" t="s">
        <v>281</v>
      </c>
      <c r="F223" s="132">
        <v>42377</v>
      </c>
      <c r="G223" s="132">
        <v>42378</v>
      </c>
      <c r="H223" s="132">
        <v>42379</v>
      </c>
      <c r="I223" s="132">
        <v>42380</v>
      </c>
      <c r="J223" s="132">
        <v>42381</v>
      </c>
      <c r="K223" s="132">
        <v>42382</v>
      </c>
      <c r="L223" s="132">
        <v>42383</v>
      </c>
      <c r="M223" s="132">
        <v>42384</v>
      </c>
      <c r="N223" s="18" t="s">
        <v>12</v>
      </c>
      <c r="O223" s="216" t="s">
        <v>103</v>
      </c>
      <c r="P223" s="207" t="s">
        <v>104</v>
      </c>
      <c r="Q223" s="27" t="s">
        <v>19</v>
      </c>
      <c r="R223" s="18" t="s">
        <v>13</v>
      </c>
      <c r="S223" s="18" t="s">
        <v>69</v>
      </c>
      <c r="T223" s="18" t="s">
        <v>14</v>
      </c>
    </row>
    <row r="224" spans="1:20" ht="15.75" hidden="1">
      <c r="A224" s="35" t="s">
        <v>61</v>
      </c>
      <c r="B224" s="35" t="s">
        <v>58</v>
      </c>
      <c r="C224" s="35" t="s">
        <v>55</v>
      </c>
      <c r="D224" s="111">
        <v>5</v>
      </c>
      <c r="E224" s="100">
        <f aca="true" t="shared" si="15" ref="E224:E231">SUM(F224:M224)</f>
        <v>5</v>
      </c>
      <c r="F224" s="113">
        <v>5</v>
      </c>
      <c r="G224" s="113"/>
      <c r="H224" s="113"/>
      <c r="I224" s="113"/>
      <c r="J224" s="113"/>
      <c r="K224" s="113"/>
      <c r="L224" s="113"/>
      <c r="M224" s="113"/>
      <c r="N224" s="42">
        <v>700</v>
      </c>
      <c r="O224" s="84">
        <f aca="true" t="shared" si="16" ref="O224:O231">SUM(P224*1.02)</f>
        <v>510</v>
      </c>
      <c r="P224" s="34">
        <v>500</v>
      </c>
      <c r="Q224" s="37" t="s">
        <v>62</v>
      </c>
      <c r="R224" s="37" t="s">
        <v>63</v>
      </c>
      <c r="S224" s="43" t="s">
        <v>66</v>
      </c>
      <c r="T224" s="42" t="s">
        <v>107</v>
      </c>
    </row>
    <row r="225" spans="1:20" ht="15.75" hidden="1">
      <c r="A225" s="35" t="s">
        <v>61</v>
      </c>
      <c r="B225" s="35" t="s">
        <v>59</v>
      </c>
      <c r="C225" s="35" t="s">
        <v>56</v>
      </c>
      <c r="D225" s="111">
        <v>20</v>
      </c>
      <c r="E225" s="100">
        <f t="shared" si="15"/>
        <v>20</v>
      </c>
      <c r="F225" s="113">
        <v>20</v>
      </c>
      <c r="G225" s="113"/>
      <c r="H225" s="113"/>
      <c r="I225" s="113"/>
      <c r="J225" s="113"/>
      <c r="K225" s="113"/>
      <c r="L225" s="113"/>
      <c r="M225" s="113"/>
      <c r="N225" s="42">
        <v>1000</v>
      </c>
      <c r="O225" s="84">
        <f t="shared" si="16"/>
        <v>816</v>
      </c>
      <c r="P225" s="34">
        <v>800</v>
      </c>
      <c r="Q225" s="42" t="s">
        <v>63</v>
      </c>
      <c r="R225" s="42" t="s">
        <v>64</v>
      </c>
      <c r="S225" s="43" t="s">
        <v>67</v>
      </c>
      <c r="T225" s="42" t="s">
        <v>107</v>
      </c>
    </row>
    <row r="226" spans="1:20" ht="15.75" hidden="1">
      <c r="A226" s="35" t="s">
        <v>61</v>
      </c>
      <c r="B226" s="35" t="s">
        <v>60</v>
      </c>
      <c r="C226" s="35" t="s">
        <v>57</v>
      </c>
      <c r="D226" s="111">
        <v>20</v>
      </c>
      <c r="E226" s="100">
        <f t="shared" si="15"/>
        <v>20</v>
      </c>
      <c r="F226" s="113">
        <v>20</v>
      </c>
      <c r="G226" s="113"/>
      <c r="H226" s="113"/>
      <c r="I226" s="113"/>
      <c r="J226" s="113"/>
      <c r="K226" s="113"/>
      <c r="L226" s="113"/>
      <c r="M226" s="113"/>
      <c r="N226" s="42">
        <v>1500</v>
      </c>
      <c r="O226" s="84">
        <f t="shared" si="16"/>
        <v>969</v>
      </c>
      <c r="P226" s="34">
        <v>950</v>
      </c>
      <c r="Q226" s="42" t="s">
        <v>65</v>
      </c>
      <c r="R226" s="42"/>
      <c r="S226" s="43" t="s">
        <v>68</v>
      </c>
      <c r="T226" s="42" t="s">
        <v>107</v>
      </c>
    </row>
    <row r="227" spans="1:20" ht="15.75" hidden="1">
      <c r="A227" s="35" t="s">
        <v>61</v>
      </c>
      <c r="B227" s="35" t="s">
        <v>1584</v>
      </c>
      <c r="C227" s="35" t="s">
        <v>1585</v>
      </c>
      <c r="D227" s="111">
        <v>2</v>
      </c>
      <c r="E227" s="100">
        <f t="shared" si="15"/>
        <v>2</v>
      </c>
      <c r="F227" s="113">
        <v>2</v>
      </c>
      <c r="G227" s="113"/>
      <c r="H227" s="113"/>
      <c r="I227" s="113"/>
      <c r="J227" s="113"/>
      <c r="K227" s="113"/>
      <c r="L227" s="113"/>
      <c r="M227" s="113"/>
      <c r="N227" s="42">
        <v>1000</v>
      </c>
      <c r="O227" s="84">
        <f>SUM(P227*1.02)</f>
        <v>816</v>
      </c>
      <c r="P227" s="34">
        <v>800</v>
      </c>
      <c r="Q227" s="42" t="s">
        <v>63</v>
      </c>
      <c r="R227" s="42" t="s">
        <v>1586</v>
      </c>
      <c r="S227" s="43" t="s">
        <v>67</v>
      </c>
      <c r="T227" s="42" t="s">
        <v>8</v>
      </c>
    </row>
    <row r="228" spans="1:20" ht="15.75" hidden="1">
      <c r="A228" s="35" t="s">
        <v>61</v>
      </c>
      <c r="B228" s="35" t="s">
        <v>856</v>
      </c>
      <c r="C228" s="35" t="s">
        <v>855</v>
      </c>
      <c r="D228" s="111">
        <v>10</v>
      </c>
      <c r="E228" s="100">
        <f t="shared" si="15"/>
        <v>10</v>
      </c>
      <c r="F228" s="113">
        <v>10</v>
      </c>
      <c r="G228" s="113"/>
      <c r="H228" s="113"/>
      <c r="I228" s="113"/>
      <c r="J228" s="113"/>
      <c r="K228" s="113"/>
      <c r="L228" s="113"/>
      <c r="M228" s="113"/>
      <c r="N228" s="42">
        <v>1990</v>
      </c>
      <c r="O228" s="84">
        <f t="shared" si="16"/>
        <v>1428</v>
      </c>
      <c r="P228" s="34">
        <v>1400</v>
      </c>
      <c r="Q228" s="42" t="s">
        <v>65</v>
      </c>
      <c r="R228" s="42" t="s">
        <v>788</v>
      </c>
      <c r="S228" s="43" t="s">
        <v>787</v>
      </c>
      <c r="T228" s="42" t="s">
        <v>8</v>
      </c>
    </row>
    <row r="229" spans="1:20" ht="15.75" hidden="1">
      <c r="A229" s="35" t="s">
        <v>61</v>
      </c>
      <c r="B229" s="35" t="s">
        <v>399</v>
      </c>
      <c r="C229" s="35" t="s">
        <v>400</v>
      </c>
      <c r="D229" s="111"/>
      <c r="E229" s="100">
        <f t="shared" si="15"/>
        <v>0</v>
      </c>
      <c r="F229" s="113"/>
      <c r="G229" s="113"/>
      <c r="H229" s="113"/>
      <c r="I229" s="113"/>
      <c r="J229" s="113"/>
      <c r="K229" s="113"/>
      <c r="L229" s="113"/>
      <c r="M229" s="113"/>
      <c r="N229" s="42">
        <v>2490</v>
      </c>
      <c r="O229" s="84">
        <f t="shared" si="16"/>
        <v>1734</v>
      </c>
      <c r="P229" s="34">
        <v>1700</v>
      </c>
      <c r="Q229" s="42" t="s">
        <v>65</v>
      </c>
      <c r="R229" s="42"/>
      <c r="S229" s="43" t="s">
        <v>789</v>
      </c>
      <c r="T229" s="42" t="s">
        <v>107</v>
      </c>
    </row>
    <row r="230" spans="1:20" ht="15.75" hidden="1">
      <c r="A230" s="35" t="s">
        <v>61</v>
      </c>
      <c r="B230" s="35" t="s">
        <v>458</v>
      </c>
      <c r="C230" s="35" t="s">
        <v>452</v>
      </c>
      <c r="D230" s="101"/>
      <c r="E230" s="100">
        <f t="shared" si="15"/>
        <v>0</v>
      </c>
      <c r="F230" s="113"/>
      <c r="G230" s="113"/>
      <c r="H230" s="113"/>
      <c r="I230" s="113"/>
      <c r="J230" s="113"/>
      <c r="K230" s="113"/>
      <c r="L230" s="113"/>
      <c r="M230" s="113"/>
      <c r="N230" s="44">
        <v>1490</v>
      </c>
      <c r="O230" s="84">
        <f t="shared" si="16"/>
        <v>969</v>
      </c>
      <c r="P230" s="25">
        <v>950</v>
      </c>
      <c r="Q230" s="42" t="s">
        <v>453</v>
      </c>
      <c r="R230" s="42"/>
      <c r="S230" s="43" t="s">
        <v>454</v>
      </c>
      <c r="T230" s="18" t="s">
        <v>107</v>
      </c>
    </row>
    <row r="231" spans="1:20" ht="15.75" hidden="1">
      <c r="A231" s="35" t="s">
        <v>61</v>
      </c>
      <c r="B231" s="35" t="s">
        <v>524</v>
      </c>
      <c r="C231" s="35" t="s">
        <v>525</v>
      </c>
      <c r="D231" s="101"/>
      <c r="E231" s="100">
        <f t="shared" si="15"/>
        <v>0</v>
      </c>
      <c r="F231" s="113"/>
      <c r="G231" s="113"/>
      <c r="H231" s="113"/>
      <c r="I231" s="113"/>
      <c r="J231" s="113"/>
      <c r="K231" s="113"/>
      <c r="L231" s="113"/>
      <c r="M231" s="113"/>
      <c r="N231" s="44">
        <v>1990</v>
      </c>
      <c r="O231" s="84">
        <f t="shared" si="16"/>
        <v>1315.8</v>
      </c>
      <c r="P231" s="25">
        <v>1290</v>
      </c>
      <c r="Q231" s="42" t="s">
        <v>526</v>
      </c>
      <c r="R231" s="42"/>
      <c r="S231" s="43" t="s">
        <v>455</v>
      </c>
      <c r="T231" s="18" t="s">
        <v>8</v>
      </c>
    </row>
    <row r="232" spans="1:20" ht="15.75" hidden="1">
      <c r="A232" s="41" t="s">
        <v>9</v>
      </c>
      <c r="B232" s="206" t="s">
        <v>10</v>
      </c>
      <c r="C232" s="206" t="s">
        <v>11</v>
      </c>
      <c r="D232" s="110" t="s">
        <v>439</v>
      </c>
      <c r="E232" s="110" t="s">
        <v>281</v>
      </c>
      <c r="F232" s="132">
        <v>42377</v>
      </c>
      <c r="G232" s="132">
        <v>42378</v>
      </c>
      <c r="H232" s="132">
        <v>42379</v>
      </c>
      <c r="I232" s="132">
        <v>42380</v>
      </c>
      <c r="J232" s="132">
        <v>42381</v>
      </c>
      <c r="K232" s="132">
        <v>42382</v>
      </c>
      <c r="L232" s="132">
        <v>42383</v>
      </c>
      <c r="M232" s="132">
        <v>42384</v>
      </c>
      <c r="N232" s="18" t="s">
        <v>12</v>
      </c>
      <c r="O232" s="216" t="s">
        <v>103</v>
      </c>
      <c r="P232" s="207" t="s">
        <v>104</v>
      </c>
      <c r="Q232" s="207" t="s">
        <v>39</v>
      </c>
      <c r="R232" s="18" t="s">
        <v>13</v>
      </c>
      <c r="S232" s="18" t="s">
        <v>225</v>
      </c>
      <c r="T232" s="18" t="s">
        <v>14</v>
      </c>
    </row>
    <row r="233" spans="1:20" ht="15.75" hidden="1">
      <c r="A233" s="16" t="s">
        <v>54</v>
      </c>
      <c r="B233" s="16" t="s">
        <v>348</v>
      </c>
      <c r="C233" s="26" t="s">
        <v>349</v>
      </c>
      <c r="D233" s="101">
        <v>140</v>
      </c>
      <c r="E233" s="100">
        <f aca="true" t="shared" si="17" ref="E233:E251">SUM(F233:M233)</f>
        <v>140</v>
      </c>
      <c r="F233" s="100">
        <v>140</v>
      </c>
      <c r="G233" s="100"/>
      <c r="H233" s="100"/>
      <c r="I233" s="100"/>
      <c r="J233" s="100"/>
      <c r="K233" s="100"/>
      <c r="L233" s="100"/>
      <c r="M233" s="100"/>
      <c r="N233" s="23">
        <v>490</v>
      </c>
      <c r="O233" s="29">
        <f aca="true" t="shared" si="18" ref="O233:O249">SUM(P233*1.02)</f>
        <v>204</v>
      </c>
      <c r="P233" s="25">
        <v>200</v>
      </c>
      <c r="Q233" s="31" t="s">
        <v>350</v>
      </c>
      <c r="R233" s="167" t="s">
        <v>351</v>
      </c>
      <c r="S233" s="18" t="s">
        <v>352</v>
      </c>
      <c r="T233" s="18"/>
    </row>
    <row r="234" spans="1:20" ht="15.75" hidden="1">
      <c r="A234" s="16" t="s">
        <v>54</v>
      </c>
      <c r="B234" s="16" t="s">
        <v>566</v>
      </c>
      <c r="C234" s="26" t="s">
        <v>561</v>
      </c>
      <c r="D234" s="101">
        <v>0</v>
      </c>
      <c r="E234" s="100">
        <f t="shared" si="17"/>
        <v>0</v>
      </c>
      <c r="F234" s="100"/>
      <c r="G234" s="100"/>
      <c r="H234" s="100"/>
      <c r="I234" s="100"/>
      <c r="J234" s="100"/>
      <c r="K234" s="100"/>
      <c r="L234" s="100"/>
      <c r="M234" s="100"/>
      <c r="N234" s="23">
        <v>990</v>
      </c>
      <c r="O234" s="29">
        <f t="shared" si="18"/>
        <v>805.8000000000001</v>
      </c>
      <c r="P234" s="25">
        <v>790</v>
      </c>
      <c r="Q234" s="31" t="s">
        <v>350</v>
      </c>
      <c r="R234" s="167" t="s">
        <v>562</v>
      </c>
      <c r="S234" s="18" t="s">
        <v>352</v>
      </c>
      <c r="T234" s="18"/>
    </row>
    <row r="235" spans="1:20" ht="15.75" hidden="1">
      <c r="A235" s="16" t="s">
        <v>54</v>
      </c>
      <c r="B235" s="16" t="s">
        <v>386</v>
      </c>
      <c r="C235" s="26" t="s">
        <v>387</v>
      </c>
      <c r="D235" s="101">
        <v>600</v>
      </c>
      <c r="E235" s="100">
        <f t="shared" si="17"/>
        <v>600</v>
      </c>
      <c r="F235" s="100">
        <v>600</v>
      </c>
      <c r="G235" s="100"/>
      <c r="H235" s="100"/>
      <c r="I235" s="100"/>
      <c r="J235" s="100"/>
      <c r="K235" s="100"/>
      <c r="L235" s="100"/>
      <c r="M235" s="100"/>
      <c r="N235" s="23">
        <v>199</v>
      </c>
      <c r="O235" s="29">
        <f t="shared" si="18"/>
        <v>100.98</v>
      </c>
      <c r="P235" s="25">
        <v>99</v>
      </c>
      <c r="Q235" s="31"/>
      <c r="R235" s="167"/>
      <c r="S235" s="18" t="s">
        <v>224</v>
      </c>
      <c r="T235" s="18"/>
    </row>
    <row r="236" spans="1:20" ht="15.75" hidden="1">
      <c r="A236" s="16" t="s">
        <v>790</v>
      </c>
      <c r="B236" s="16" t="s">
        <v>1297</v>
      </c>
      <c r="C236" s="26" t="s">
        <v>840</v>
      </c>
      <c r="D236" s="101">
        <v>48</v>
      </c>
      <c r="E236" s="100">
        <f t="shared" si="17"/>
        <v>48</v>
      </c>
      <c r="F236" s="100">
        <v>48</v>
      </c>
      <c r="G236" s="100"/>
      <c r="H236" s="100"/>
      <c r="I236" s="100"/>
      <c r="J236" s="100"/>
      <c r="K236" s="100"/>
      <c r="L236" s="100"/>
      <c r="M236" s="100"/>
      <c r="N236" s="23">
        <v>590</v>
      </c>
      <c r="O236" s="29">
        <f t="shared" si="18"/>
        <v>148.92000000000002</v>
      </c>
      <c r="P236" s="25">
        <v>146</v>
      </c>
      <c r="Q236" s="31" t="s">
        <v>791</v>
      </c>
      <c r="R236" s="167" t="s">
        <v>793</v>
      </c>
      <c r="S236" s="18" t="s">
        <v>792</v>
      </c>
      <c r="T236" s="18"/>
    </row>
    <row r="237" spans="1:20" ht="15.75" hidden="1">
      <c r="A237" s="16" t="s">
        <v>1348</v>
      </c>
      <c r="B237" s="16" t="s">
        <v>1349</v>
      </c>
      <c r="C237" s="26" t="s">
        <v>1350</v>
      </c>
      <c r="D237" s="101">
        <v>0</v>
      </c>
      <c r="E237" s="100">
        <f t="shared" si="17"/>
        <v>0</v>
      </c>
      <c r="F237" s="100">
        <v>0</v>
      </c>
      <c r="G237" s="100"/>
      <c r="H237" s="100"/>
      <c r="I237" s="100"/>
      <c r="J237" s="100"/>
      <c r="K237" s="100"/>
      <c r="L237" s="100"/>
      <c r="M237" s="100"/>
      <c r="N237" s="23">
        <v>590</v>
      </c>
      <c r="O237" s="29">
        <f>SUM(P237*1.02)</f>
        <v>148.92000000000002</v>
      </c>
      <c r="P237" s="25">
        <v>146</v>
      </c>
      <c r="Q237" s="31" t="s">
        <v>223</v>
      </c>
      <c r="R237" s="167" t="s">
        <v>793</v>
      </c>
      <c r="S237" s="18" t="s">
        <v>224</v>
      </c>
      <c r="T237" s="18"/>
    </row>
    <row r="238" spans="1:20" ht="15.75" hidden="1">
      <c r="A238" s="16" t="s">
        <v>54</v>
      </c>
      <c r="B238" s="16" t="s">
        <v>528</v>
      </c>
      <c r="C238" s="26" t="s">
        <v>794</v>
      </c>
      <c r="D238" s="101">
        <v>0</v>
      </c>
      <c r="E238" s="100">
        <f t="shared" si="17"/>
        <v>0</v>
      </c>
      <c r="F238" s="100">
        <v>0</v>
      </c>
      <c r="G238" s="100"/>
      <c r="H238" s="100"/>
      <c r="I238" s="100"/>
      <c r="J238" s="100"/>
      <c r="K238" s="100"/>
      <c r="L238" s="100"/>
      <c r="M238" s="100"/>
      <c r="N238" s="23">
        <v>790</v>
      </c>
      <c r="O238" s="29">
        <f t="shared" si="18"/>
        <v>397.8</v>
      </c>
      <c r="P238" s="25">
        <v>390</v>
      </c>
      <c r="Q238" s="31" t="s">
        <v>223</v>
      </c>
      <c r="R238" s="167" t="s">
        <v>245</v>
      </c>
      <c r="S238" s="18"/>
      <c r="T238" s="18"/>
    </row>
    <row r="239" spans="1:20" ht="15.75" hidden="1">
      <c r="A239" s="16" t="s">
        <v>54</v>
      </c>
      <c r="B239" s="16" t="s">
        <v>389</v>
      </c>
      <c r="C239" s="26" t="s">
        <v>388</v>
      </c>
      <c r="D239" s="101">
        <v>0</v>
      </c>
      <c r="E239" s="100">
        <f t="shared" si="17"/>
        <v>0</v>
      </c>
      <c r="F239" s="100"/>
      <c r="G239" s="100"/>
      <c r="H239" s="100"/>
      <c r="I239" s="100"/>
      <c r="J239" s="100"/>
      <c r="K239" s="100"/>
      <c r="L239" s="100"/>
      <c r="M239" s="100"/>
      <c r="N239" s="23">
        <v>890</v>
      </c>
      <c r="O239" s="29">
        <f t="shared" si="18"/>
        <v>703.8000000000001</v>
      </c>
      <c r="P239" s="25">
        <v>690</v>
      </c>
      <c r="Q239" s="31" t="s">
        <v>223</v>
      </c>
      <c r="R239" s="167" t="s">
        <v>390</v>
      </c>
      <c r="S239" s="18"/>
      <c r="T239" s="26"/>
    </row>
    <row r="240" spans="1:20" ht="15.75" hidden="1">
      <c r="A240" s="16" t="s">
        <v>54</v>
      </c>
      <c r="B240" s="16" t="s">
        <v>2163</v>
      </c>
      <c r="C240" s="26" t="s">
        <v>2164</v>
      </c>
      <c r="D240" s="101">
        <v>100</v>
      </c>
      <c r="E240" s="100">
        <f t="shared" si="17"/>
        <v>100</v>
      </c>
      <c r="F240" s="100">
        <v>100</v>
      </c>
      <c r="G240" s="100"/>
      <c r="H240" s="100"/>
      <c r="I240" s="100"/>
      <c r="J240" s="100"/>
      <c r="K240" s="100"/>
      <c r="L240" s="100"/>
      <c r="M240" s="100"/>
      <c r="N240" s="23">
        <v>890</v>
      </c>
      <c r="O240" s="29">
        <f>SUM(P240*1.02)</f>
        <v>805.8000000000001</v>
      </c>
      <c r="P240" s="25">
        <v>790</v>
      </c>
      <c r="Q240" s="31" t="s">
        <v>223</v>
      </c>
      <c r="R240" s="167" t="s">
        <v>390</v>
      </c>
      <c r="S240" s="18"/>
      <c r="T240" s="26"/>
    </row>
    <row r="241" spans="1:20" ht="15.75" hidden="1">
      <c r="A241" s="16" t="s">
        <v>54</v>
      </c>
      <c r="B241" s="16" t="s">
        <v>616</v>
      </c>
      <c r="C241" s="26" t="s">
        <v>837</v>
      </c>
      <c r="D241" s="101">
        <v>59</v>
      </c>
      <c r="E241" s="100">
        <f t="shared" si="17"/>
        <v>59</v>
      </c>
      <c r="F241" s="100">
        <v>59</v>
      </c>
      <c r="G241" s="100"/>
      <c r="H241" s="100"/>
      <c r="I241" s="100"/>
      <c r="J241" s="100"/>
      <c r="K241" s="100"/>
      <c r="L241" s="100"/>
      <c r="M241" s="100"/>
      <c r="N241" s="23">
        <v>1900</v>
      </c>
      <c r="O241" s="29">
        <f t="shared" si="18"/>
        <v>1519.8</v>
      </c>
      <c r="P241" s="25">
        <v>1490</v>
      </c>
      <c r="Q241" s="31"/>
      <c r="R241" s="18"/>
      <c r="S241" s="18"/>
      <c r="T241" s="18"/>
    </row>
    <row r="242" spans="1:20" ht="15.75" hidden="1">
      <c r="A242" s="16" t="s">
        <v>54</v>
      </c>
      <c r="B242" s="16" t="s">
        <v>521</v>
      </c>
      <c r="C242" s="26" t="s">
        <v>795</v>
      </c>
      <c r="D242" s="101">
        <v>0</v>
      </c>
      <c r="E242" s="100">
        <f t="shared" si="17"/>
        <v>0</v>
      </c>
      <c r="F242" s="100"/>
      <c r="G242" s="100"/>
      <c r="H242" s="100"/>
      <c r="I242" s="100"/>
      <c r="J242" s="100"/>
      <c r="K242" s="100"/>
      <c r="L242" s="100"/>
      <c r="M242" s="100"/>
      <c r="N242" s="23">
        <v>1100</v>
      </c>
      <c r="O242" s="29">
        <f t="shared" si="18"/>
        <v>897.6</v>
      </c>
      <c r="P242" s="25">
        <v>880</v>
      </c>
      <c r="Q242" s="31"/>
      <c r="R242" s="18"/>
      <c r="S242" s="18"/>
      <c r="T242" s="18"/>
    </row>
    <row r="243" spans="1:20" ht="15.75" hidden="1">
      <c r="A243" s="16" t="s">
        <v>54</v>
      </c>
      <c r="B243" s="16" t="s">
        <v>522</v>
      </c>
      <c r="C243" s="26" t="s">
        <v>563</v>
      </c>
      <c r="D243" s="101">
        <v>0</v>
      </c>
      <c r="E243" s="100">
        <f t="shared" si="17"/>
        <v>0</v>
      </c>
      <c r="F243" s="100"/>
      <c r="G243" s="100"/>
      <c r="H243" s="100"/>
      <c r="I243" s="100"/>
      <c r="J243" s="100"/>
      <c r="K243" s="100"/>
      <c r="L243" s="100"/>
      <c r="M243" s="100"/>
      <c r="N243" s="23">
        <v>1350</v>
      </c>
      <c r="O243" s="29">
        <f t="shared" si="18"/>
        <v>1111.8</v>
      </c>
      <c r="P243" s="25">
        <v>1090</v>
      </c>
      <c r="Q243" s="31"/>
      <c r="R243" s="18"/>
      <c r="S243" s="18"/>
      <c r="T243" s="18"/>
    </row>
    <row r="244" spans="1:20" ht="15.75" hidden="1">
      <c r="A244" s="16" t="s">
        <v>54</v>
      </c>
      <c r="B244" s="16" t="s">
        <v>617</v>
      </c>
      <c r="C244" s="26" t="s">
        <v>838</v>
      </c>
      <c r="D244" s="101">
        <v>0</v>
      </c>
      <c r="E244" s="100">
        <f t="shared" si="17"/>
        <v>0</v>
      </c>
      <c r="F244" s="100"/>
      <c r="G244" s="100"/>
      <c r="H244" s="100"/>
      <c r="I244" s="100"/>
      <c r="J244" s="100"/>
      <c r="K244" s="100"/>
      <c r="L244" s="100"/>
      <c r="M244" s="100"/>
      <c r="N244" s="23">
        <v>1350</v>
      </c>
      <c r="O244" s="29">
        <f t="shared" si="18"/>
        <v>1111.8</v>
      </c>
      <c r="P244" s="25">
        <v>1090</v>
      </c>
      <c r="Q244" s="31"/>
      <c r="R244" s="18"/>
      <c r="S244" s="18"/>
      <c r="T244" s="18"/>
    </row>
    <row r="245" spans="1:20" ht="15.75" hidden="1">
      <c r="A245" s="16" t="s">
        <v>54</v>
      </c>
      <c r="B245" s="16" t="s">
        <v>523</v>
      </c>
      <c r="C245" s="26" t="s">
        <v>839</v>
      </c>
      <c r="D245" s="101">
        <v>0</v>
      </c>
      <c r="E245" s="100">
        <f t="shared" si="17"/>
        <v>0</v>
      </c>
      <c r="F245" s="100"/>
      <c r="G245" s="100"/>
      <c r="H245" s="100"/>
      <c r="I245" s="100"/>
      <c r="J245" s="100"/>
      <c r="K245" s="100"/>
      <c r="L245" s="100"/>
      <c r="M245" s="100"/>
      <c r="N245" s="23">
        <v>1150</v>
      </c>
      <c r="O245" s="29">
        <f t="shared" si="18"/>
        <v>938.4</v>
      </c>
      <c r="P245" s="25">
        <v>920</v>
      </c>
      <c r="Q245" s="31"/>
      <c r="R245" s="18"/>
      <c r="S245" s="18"/>
      <c r="T245" s="18"/>
    </row>
    <row r="246" spans="1:20" ht="15.75" hidden="1">
      <c r="A246" s="16" t="s">
        <v>54</v>
      </c>
      <c r="B246" s="16" t="s">
        <v>420</v>
      </c>
      <c r="C246" s="26" t="s">
        <v>421</v>
      </c>
      <c r="D246" s="101">
        <v>0</v>
      </c>
      <c r="E246" s="100">
        <f t="shared" si="17"/>
        <v>0</v>
      </c>
      <c r="F246" s="100"/>
      <c r="G246" s="100"/>
      <c r="H246" s="100"/>
      <c r="I246" s="100"/>
      <c r="J246" s="100"/>
      <c r="K246" s="100"/>
      <c r="L246" s="100"/>
      <c r="M246" s="100"/>
      <c r="N246" s="23">
        <v>890</v>
      </c>
      <c r="O246" s="29">
        <f t="shared" si="18"/>
        <v>703.8000000000001</v>
      </c>
      <c r="P246" s="25">
        <v>690</v>
      </c>
      <c r="Q246" s="31" t="s">
        <v>223</v>
      </c>
      <c r="R246" s="167" t="s">
        <v>390</v>
      </c>
      <c r="S246" s="18"/>
      <c r="T246" s="18"/>
    </row>
    <row r="247" spans="1:20" ht="15.75" hidden="1">
      <c r="A247" s="16" t="s">
        <v>54</v>
      </c>
      <c r="B247" s="26" t="s">
        <v>520</v>
      </c>
      <c r="C247" s="26" t="s">
        <v>519</v>
      </c>
      <c r="D247" s="101">
        <v>0</v>
      </c>
      <c r="E247" s="100">
        <f t="shared" si="17"/>
        <v>0</v>
      </c>
      <c r="F247" s="100"/>
      <c r="G247" s="105"/>
      <c r="H247" s="105"/>
      <c r="I247" s="105"/>
      <c r="J247" s="105"/>
      <c r="K247" s="105"/>
      <c r="L247" s="105"/>
      <c r="M247" s="105"/>
      <c r="N247" s="25">
        <v>690</v>
      </c>
      <c r="O247" s="29">
        <f t="shared" si="18"/>
        <v>610.98</v>
      </c>
      <c r="P247" s="18">
        <v>599</v>
      </c>
      <c r="Q247" s="18" t="s">
        <v>518</v>
      </c>
      <c r="R247" s="18" t="s">
        <v>517</v>
      </c>
      <c r="S247" s="18"/>
      <c r="T247" s="26"/>
    </row>
    <row r="248" spans="1:20" ht="15.75" hidden="1">
      <c r="A248" s="16" t="s">
        <v>54</v>
      </c>
      <c r="B248" s="26" t="s">
        <v>841</v>
      </c>
      <c r="C248" s="26" t="s">
        <v>1380</v>
      </c>
      <c r="D248" s="101">
        <v>150</v>
      </c>
      <c r="E248" s="100">
        <f t="shared" si="17"/>
        <v>150</v>
      </c>
      <c r="F248" s="100">
        <v>150</v>
      </c>
      <c r="G248" s="105"/>
      <c r="H248" s="105"/>
      <c r="I248" s="105"/>
      <c r="J248" s="105"/>
      <c r="K248" s="105"/>
      <c r="L248" s="105"/>
      <c r="M248" s="105"/>
      <c r="N248" s="25">
        <v>690</v>
      </c>
      <c r="O248" s="29">
        <f t="shared" si="18"/>
        <v>610.98</v>
      </c>
      <c r="P248" s="18">
        <v>599</v>
      </c>
      <c r="Q248" s="18" t="s">
        <v>842</v>
      </c>
      <c r="R248" s="18" t="s">
        <v>517</v>
      </c>
      <c r="S248" s="18"/>
      <c r="T248" s="26"/>
    </row>
    <row r="249" spans="1:20" ht="15.75" hidden="1">
      <c r="A249" s="16" t="s">
        <v>54</v>
      </c>
      <c r="B249" s="16" t="s">
        <v>1098</v>
      </c>
      <c r="C249" s="26" t="s">
        <v>1371</v>
      </c>
      <c r="D249" s="101">
        <v>0</v>
      </c>
      <c r="E249" s="100">
        <f t="shared" si="17"/>
        <v>0</v>
      </c>
      <c r="F249" s="100"/>
      <c r="G249" s="100"/>
      <c r="H249" s="100"/>
      <c r="I249" s="100"/>
      <c r="J249" s="100"/>
      <c r="K249" s="114"/>
      <c r="L249" s="105"/>
      <c r="M249" s="105"/>
      <c r="N249" s="31">
        <v>990</v>
      </c>
      <c r="O249" s="150">
        <f t="shared" si="18"/>
        <v>805.8000000000001</v>
      </c>
      <c r="P249" s="18">
        <v>790</v>
      </c>
      <c r="Q249" s="18" t="s">
        <v>1412</v>
      </c>
      <c r="R249" s="18"/>
      <c r="S249" s="26"/>
      <c r="T249" s="26"/>
    </row>
    <row r="250" spans="1:20" ht="15.75" hidden="1">
      <c r="A250" s="16" t="s">
        <v>54</v>
      </c>
      <c r="B250" s="16" t="s">
        <v>1072</v>
      </c>
      <c r="C250" s="16" t="s">
        <v>1073</v>
      </c>
      <c r="D250" s="100">
        <v>96</v>
      </c>
      <c r="E250" s="100">
        <f t="shared" si="17"/>
        <v>96</v>
      </c>
      <c r="F250" s="100">
        <v>96</v>
      </c>
      <c r="G250" s="100"/>
      <c r="H250" s="100"/>
      <c r="I250" s="100"/>
      <c r="J250" s="100"/>
      <c r="K250" s="106"/>
      <c r="L250" s="106"/>
      <c r="M250" s="100"/>
      <c r="N250" s="23">
        <v>999</v>
      </c>
      <c r="O250" s="29">
        <f>SUM(P250*1.02)</f>
        <v>714</v>
      </c>
      <c r="P250" s="25">
        <v>700</v>
      </c>
      <c r="Q250" s="31" t="s">
        <v>1074</v>
      </c>
      <c r="R250" s="18" t="s">
        <v>1075</v>
      </c>
      <c r="S250" s="18" t="s">
        <v>1076</v>
      </c>
      <c r="T250" s="26"/>
    </row>
    <row r="251" spans="1:20" ht="15.75" hidden="1">
      <c r="A251" s="16" t="s">
        <v>54</v>
      </c>
      <c r="B251" s="16" t="s">
        <v>944</v>
      </c>
      <c r="C251" s="26" t="s">
        <v>1381</v>
      </c>
      <c r="D251" s="101">
        <v>0</v>
      </c>
      <c r="E251" s="100">
        <f t="shared" si="17"/>
        <v>0</v>
      </c>
      <c r="F251" s="100"/>
      <c r="G251" s="100"/>
      <c r="H251" s="100"/>
      <c r="I251" s="100"/>
      <c r="J251" s="100"/>
      <c r="K251" s="100"/>
      <c r="L251" s="100"/>
      <c r="M251" s="114"/>
      <c r="N251" s="25">
        <v>1290</v>
      </c>
      <c r="O251" s="29">
        <f>SUM(P251*1.02)</f>
        <v>1009.8000000000001</v>
      </c>
      <c r="P251" s="31">
        <v>990</v>
      </c>
      <c r="Q251" s="167"/>
      <c r="R251" s="18"/>
      <c r="S251" s="18"/>
      <c r="T251" s="26"/>
    </row>
    <row r="252" spans="3:19" ht="15.75">
      <c r="C252" s="221" t="s">
        <v>2334</v>
      </c>
      <c r="D252" s="156" t="s">
        <v>1423</v>
      </c>
      <c r="E252" s="156" t="s">
        <v>946</v>
      </c>
      <c r="F252" s="222">
        <v>42377</v>
      </c>
      <c r="G252" s="222">
        <v>42378</v>
      </c>
      <c r="H252" s="222">
        <v>42379</v>
      </c>
      <c r="I252" s="222">
        <v>42380</v>
      </c>
      <c r="J252" s="222">
        <v>42381</v>
      </c>
      <c r="K252" s="222">
        <v>42382</v>
      </c>
      <c r="L252" s="222">
        <v>42383</v>
      </c>
      <c r="M252" s="222">
        <v>42384</v>
      </c>
      <c r="N252" s="154" t="s">
        <v>947</v>
      </c>
      <c r="O252" s="220" t="s">
        <v>948</v>
      </c>
      <c r="P252" s="223" t="s">
        <v>949</v>
      </c>
      <c r="Q252" s="220" t="s">
        <v>950</v>
      </c>
      <c r="R252" s="154" t="s">
        <v>951</v>
      </c>
      <c r="S252" s="154" t="s">
        <v>952</v>
      </c>
    </row>
    <row r="253" spans="3:19" ht="15.75">
      <c r="C253" s="50" t="s">
        <v>953</v>
      </c>
      <c r="D253" s="101">
        <v>3</v>
      </c>
      <c r="E253" s="100">
        <f>SUM(F253:M253)</f>
        <v>3</v>
      </c>
      <c r="F253" s="101">
        <v>3</v>
      </c>
      <c r="G253" s="101"/>
      <c r="H253" s="100"/>
      <c r="I253" s="101"/>
      <c r="J253" s="101"/>
      <c r="K253" s="101"/>
      <c r="L253" s="101"/>
      <c r="M253" s="101"/>
      <c r="N253" s="19">
        <v>11900</v>
      </c>
      <c r="O253" s="29">
        <f>SUM(P253*1.02)</f>
        <v>7489.860000000001</v>
      </c>
      <c r="P253" s="23">
        <v>7343</v>
      </c>
      <c r="Q253" s="20">
        <v>32</v>
      </c>
      <c r="R253" s="167" t="s">
        <v>954</v>
      </c>
      <c r="S253" s="18" t="s">
        <v>955</v>
      </c>
    </row>
    <row r="254" spans="3:19" ht="15.75">
      <c r="C254" s="50" t="s">
        <v>1546</v>
      </c>
      <c r="D254" s="101"/>
      <c r="E254" s="100">
        <f>SUM(F254:M254)</f>
        <v>0</v>
      </c>
      <c r="F254" s="101"/>
      <c r="G254" s="101"/>
      <c r="H254" s="100"/>
      <c r="I254" s="101"/>
      <c r="J254" s="101"/>
      <c r="K254" s="101"/>
      <c r="L254" s="101"/>
      <c r="M254" s="101"/>
      <c r="N254" s="19">
        <v>13900</v>
      </c>
      <c r="O254" s="29">
        <f>SUM(P254*1.02)</f>
        <v>11118</v>
      </c>
      <c r="P254" s="23">
        <v>10900</v>
      </c>
      <c r="Q254" s="20">
        <v>40</v>
      </c>
      <c r="R254" s="167" t="s">
        <v>84</v>
      </c>
      <c r="S254" s="18" t="s">
        <v>1547</v>
      </c>
    </row>
    <row r="255" spans="3:19" ht="15.75">
      <c r="C255" s="26" t="s">
        <v>958</v>
      </c>
      <c r="D255" s="101"/>
      <c r="E255" s="100">
        <f>SUM(F255:M255)</f>
        <v>0</v>
      </c>
      <c r="F255" s="104"/>
      <c r="G255" s="104"/>
      <c r="H255" s="104"/>
      <c r="I255" s="104"/>
      <c r="J255" s="104"/>
      <c r="K255" s="104"/>
      <c r="L255" s="104"/>
      <c r="M255" s="104"/>
      <c r="N255" s="25">
        <v>5990</v>
      </c>
      <c r="O255" s="84">
        <f>SUM(P255*1.02)</f>
        <v>5089.8</v>
      </c>
      <c r="P255" s="25">
        <v>4990</v>
      </c>
      <c r="Q255" s="18">
        <v>24</v>
      </c>
      <c r="R255" s="18" t="s">
        <v>959</v>
      </c>
      <c r="S255" s="18" t="s">
        <v>960</v>
      </c>
    </row>
    <row r="256" spans="3:19" ht="15.75">
      <c r="C256" s="26" t="s">
        <v>1544</v>
      </c>
      <c r="D256" s="101">
        <v>5</v>
      </c>
      <c r="E256" s="100">
        <f>SUM(F256:M256)</f>
        <v>5</v>
      </c>
      <c r="F256" s="101">
        <v>5</v>
      </c>
      <c r="G256" s="101"/>
      <c r="H256" s="101"/>
      <c r="I256" s="101"/>
      <c r="J256" s="101"/>
      <c r="K256" s="101"/>
      <c r="L256" s="101"/>
      <c r="M256" s="101"/>
      <c r="N256" s="25">
        <v>9900</v>
      </c>
      <c r="O256" s="84">
        <f>SUM(P256*1.02)</f>
        <v>7489.860000000001</v>
      </c>
      <c r="P256" s="25">
        <v>7343</v>
      </c>
      <c r="Q256" s="18">
        <v>32</v>
      </c>
      <c r="R256" s="18" t="s">
        <v>1530</v>
      </c>
      <c r="S256" s="18" t="s">
        <v>1545</v>
      </c>
    </row>
    <row r="257" spans="3:19" ht="15.75">
      <c r="C257" s="26" t="s">
        <v>1549</v>
      </c>
      <c r="D257" s="101"/>
      <c r="E257" s="100">
        <f>SUM(F257:M257)</f>
        <v>0</v>
      </c>
      <c r="F257" s="101"/>
      <c r="G257" s="101"/>
      <c r="H257" s="101"/>
      <c r="I257" s="101"/>
      <c r="J257" s="101"/>
      <c r="K257" s="101"/>
      <c r="L257" s="101"/>
      <c r="M257" s="101"/>
      <c r="N257" s="25">
        <v>16900</v>
      </c>
      <c r="O257" s="84">
        <f>SUM(P257*1.02)</f>
        <v>11888.1</v>
      </c>
      <c r="P257" s="25">
        <v>11655</v>
      </c>
      <c r="Q257" s="18">
        <v>42</v>
      </c>
      <c r="R257" s="18" t="s">
        <v>959</v>
      </c>
      <c r="S257" s="18" t="s">
        <v>1550</v>
      </c>
    </row>
    <row r="258" spans="3:19" ht="15.75">
      <c r="C258" s="26" t="s">
        <v>961</v>
      </c>
      <c r="D258" s="101">
        <v>1</v>
      </c>
      <c r="E258" s="100">
        <f>SUM(F258:M258)</f>
        <v>1</v>
      </c>
      <c r="F258" s="101">
        <v>1</v>
      </c>
      <c r="G258" s="101"/>
      <c r="H258" s="101"/>
      <c r="I258" s="101"/>
      <c r="J258" s="101"/>
      <c r="K258" s="101"/>
      <c r="L258" s="101"/>
      <c r="M258" s="101"/>
      <c r="N258" s="25">
        <v>19900</v>
      </c>
      <c r="O258" s="84">
        <f>SUM(P258*1.02)</f>
        <v>13158</v>
      </c>
      <c r="P258" s="25">
        <v>12900</v>
      </c>
      <c r="Q258" s="18">
        <v>48</v>
      </c>
      <c r="R258" s="18" t="s">
        <v>962</v>
      </c>
      <c r="S258" s="18" t="s">
        <v>963</v>
      </c>
    </row>
    <row r="259" spans="3:19" ht="15.75">
      <c r="C259" s="26" t="s">
        <v>964</v>
      </c>
      <c r="D259" s="101">
        <v>5</v>
      </c>
      <c r="E259" s="100">
        <f>SUM(F259:M259)</f>
        <v>5</v>
      </c>
      <c r="F259" s="101">
        <v>5</v>
      </c>
      <c r="G259" s="101"/>
      <c r="H259" s="101"/>
      <c r="I259" s="101"/>
      <c r="J259" s="101"/>
      <c r="K259" s="101"/>
      <c r="L259" s="101"/>
      <c r="M259" s="101"/>
      <c r="N259" s="25">
        <v>21900</v>
      </c>
      <c r="O259" s="84">
        <f>SUM(P259*1.02)</f>
        <v>16218</v>
      </c>
      <c r="P259" s="25">
        <v>15900</v>
      </c>
      <c r="Q259" s="18">
        <v>48</v>
      </c>
      <c r="R259" s="18" t="s">
        <v>965</v>
      </c>
      <c r="S259" s="18" t="s">
        <v>966</v>
      </c>
    </row>
    <row r="260" spans="3:19" ht="15.75">
      <c r="C260" s="26" t="s">
        <v>967</v>
      </c>
      <c r="D260" s="101"/>
      <c r="E260" s="100">
        <f>SUM(F260:M260)</f>
        <v>0</v>
      </c>
      <c r="F260" s="101"/>
      <c r="G260" s="101"/>
      <c r="H260" s="101"/>
      <c r="I260" s="101"/>
      <c r="J260" s="101"/>
      <c r="K260" s="101"/>
      <c r="L260" s="101"/>
      <c r="M260" s="101"/>
      <c r="N260" s="25">
        <v>23900</v>
      </c>
      <c r="O260" s="84">
        <f>SUM(P260*1.02)</f>
        <v>15198</v>
      </c>
      <c r="P260" s="25">
        <v>14900</v>
      </c>
      <c r="Q260" s="18">
        <v>50</v>
      </c>
      <c r="R260" s="18" t="s">
        <v>962</v>
      </c>
      <c r="S260" s="18" t="s">
        <v>968</v>
      </c>
    </row>
    <row r="261" spans="3:19" ht="15.75">
      <c r="C261" s="26" t="s">
        <v>969</v>
      </c>
      <c r="D261" s="100">
        <v>1</v>
      </c>
      <c r="E261" s="100">
        <f>SUM(F261:M261)</f>
        <v>1</v>
      </c>
      <c r="F261" s="104">
        <v>1</v>
      </c>
      <c r="G261" s="104"/>
      <c r="H261" s="104"/>
      <c r="I261" s="104"/>
      <c r="J261" s="104"/>
      <c r="K261" s="104"/>
      <c r="L261" s="104"/>
      <c r="M261" s="104"/>
      <c r="N261" s="25">
        <v>59900</v>
      </c>
      <c r="O261" s="84">
        <f>SUM(P261*1.02)</f>
        <v>20298</v>
      </c>
      <c r="P261" s="25">
        <v>19900</v>
      </c>
      <c r="Q261" s="18">
        <v>50</v>
      </c>
      <c r="R261" s="18" t="s">
        <v>970</v>
      </c>
      <c r="S261" s="18" t="s">
        <v>971</v>
      </c>
    </row>
    <row r="262" spans="3:19" ht="15.75">
      <c r="C262" s="26" t="s">
        <v>972</v>
      </c>
      <c r="D262" s="101"/>
      <c r="E262" s="100">
        <f>SUM(F262:M262)</f>
        <v>0</v>
      </c>
      <c r="F262" s="101"/>
      <c r="G262" s="101"/>
      <c r="H262" s="101"/>
      <c r="I262" s="101"/>
      <c r="J262" s="101"/>
      <c r="K262" s="101"/>
      <c r="L262" s="101"/>
      <c r="M262" s="101"/>
      <c r="N262" s="25">
        <v>33900</v>
      </c>
      <c r="O262" s="84">
        <f>SUM(P262*1.02)</f>
        <v>20298</v>
      </c>
      <c r="P262" s="25">
        <v>19900</v>
      </c>
      <c r="Q262" s="18">
        <v>55</v>
      </c>
      <c r="R262" s="18" t="s">
        <v>959</v>
      </c>
      <c r="S262" s="18" t="s">
        <v>973</v>
      </c>
    </row>
    <row r="263" spans="3:19" ht="15.75">
      <c r="C263" s="26" t="s">
        <v>974</v>
      </c>
      <c r="D263" s="101">
        <v>1</v>
      </c>
      <c r="E263" s="100">
        <f>SUM(F263:M263)</f>
        <v>1</v>
      </c>
      <c r="F263" s="101">
        <v>1</v>
      </c>
      <c r="G263" s="101"/>
      <c r="H263" s="101"/>
      <c r="I263" s="101"/>
      <c r="J263" s="101"/>
      <c r="K263" s="101"/>
      <c r="L263" s="101"/>
      <c r="M263" s="101"/>
      <c r="N263" s="25">
        <v>35900</v>
      </c>
      <c r="O263" s="84">
        <f>SUM(P263*1.02)</f>
        <v>25398</v>
      </c>
      <c r="P263" s="25">
        <v>24900</v>
      </c>
      <c r="Q263" s="18">
        <v>55</v>
      </c>
      <c r="R263" s="18" t="s">
        <v>975</v>
      </c>
      <c r="S263" s="18" t="s">
        <v>976</v>
      </c>
    </row>
    <row r="264" spans="3:19" ht="15.75">
      <c r="C264" s="26" t="s">
        <v>1581</v>
      </c>
      <c r="D264" s="101">
        <v>1</v>
      </c>
      <c r="E264" s="100">
        <f>SUM(F264:M264)</f>
        <v>1</v>
      </c>
      <c r="F264" s="101">
        <v>1</v>
      </c>
      <c r="G264" s="101"/>
      <c r="H264" s="101"/>
      <c r="I264" s="101"/>
      <c r="J264" s="101"/>
      <c r="K264" s="101"/>
      <c r="L264" s="101"/>
      <c r="M264" s="101"/>
      <c r="N264" s="25">
        <v>39900</v>
      </c>
      <c r="O264" s="84">
        <f>SUM(P264*1.02)</f>
        <v>23358</v>
      </c>
      <c r="P264" s="25">
        <v>22900</v>
      </c>
      <c r="Q264" s="18">
        <v>55</v>
      </c>
      <c r="R264" s="18" t="s">
        <v>1582</v>
      </c>
      <c r="S264" s="18" t="s">
        <v>1583</v>
      </c>
    </row>
    <row r="265" spans="3:19" ht="15.75">
      <c r="C265" s="26" t="s">
        <v>977</v>
      </c>
      <c r="D265" s="101"/>
      <c r="E265" s="100">
        <f>SUM(F265:M265)</f>
        <v>0</v>
      </c>
      <c r="F265" s="101"/>
      <c r="G265" s="101"/>
      <c r="H265" s="101"/>
      <c r="I265" s="101"/>
      <c r="J265" s="101"/>
      <c r="K265" s="101"/>
      <c r="L265" s="101"/>
      <c r="M265" s="101"/>
      <c r="N265" s="25">
        <v>40900</v>
      </c>
      <c r="O265" s="84">
        <f>SUM(P265*1.02)</f>
        <v>30498</v>
      </c>
      <c r="P265" s="25">
        <v>29900</v>
      </c>
      <c r="Q265" s="18">
        <v>60</v>
      </c>
      <c r="R265" s="18" t="s">
        <v>959</v>
      </c>
      <c r="S265" s="18" t="s">
        <v>978</v>
      </c>
    </row>
    <row r="266" spans="3:19" ht="15.75">
      <c r="C266" s="17" t="s">
        <v>2195</v>
      </c>
      <c r="D266" s="101">
        <v>5</v>
      </c>
      <c r="E266" s="100">
        <f>SUM(F266:M266)</f>
        <v>5</v>
      </c>
      <c r="F266" s="100">
        <v>5</v>
      </c>
      <c r="G266" s="100"/>
      <c r="H266" s="100"/>
      <c r="I266" s="101"/>
      <c r="J266" s="101"/>
      <c r="K266" s="101"/>
      <c r="L266" s="101"/>
      <c r="M266" s="101"/>
      <c r="N266" s="19">
        <v>13900</v>
      </c>
      <c r="O266" s="29">
        <f>SUM(P266*1.02)</f>
        <v>10812</v>
      </c>
      <c r="P266" s="23">
        <v>10600</v>
      </c>
      <c r="Q266" s="20">
        <v>32</v>
      </c>
      <c r="R266" s="167" t="s">
        <v>84</v>
      </c>
      <c r="S266" s="18" t="s">
        <v>407</v>
      </c>
    </row>
    <row r="267" spans="3:19" ht="15.75">
      <c r="C267" s="21" t="s">
        <v>1069</v>
      </c>
      <c r="D267" s="101"/>
      <c r="E267" s="100">
        <f>SUM(F267:M267)</f>
        <v>0</v>
      </c>
      <c r="F267" s="100"/>
      <c r="G267" s="100"/>
      <c r="H267" s="106"/>
      <c r="I267" s="100"/>
      <c r="J267" s="100"/>
      <c r="K267" s="100"/>
      <c r="L267" s="100"/>
      <c r="M267" s="100"/>
      <c r="N267" s="25">
        <v>13900</v>
      </c>
      <c r="O267" s="29">
        <f>SUM(P267*1.02)</f>
        <v>12125.76</v>
      </c>
      <c r="P267" s="25">
        <v>11888</v>
      </c>
      <c r="Q267" s="24">
        <v>32</v>
      </c>
      <c r="R267" s="18" t="s">
        <v>1066</v>
      </c>
      <c r="S267" s="18" t="s">
        <v>1070</v>
      </c>
    </row>
    <row r="268" spans="3:19" ht="16.5">
      <c r="C268" s="21" t="s">
        <v>2196</v>
      </c>
      <c r="D268" s="101">
        <v>1</v>
      </c>
      <c r="E268" s="100">
        <f>SUM(F268:M268)</f>
        <v>1</v>
      </c>
      <c r="F268" s="100">
        <v>1</v>
      </c>
      <c r="G268" s="100"/>
      <c r="H268" s="100"/>
      <c r="I268" s="100"/>
      <c r="J268" s="100"/>
      <c r="K268" s="100"/>
      <c r="L268" s="100"/>
      <c r="M268" s="133"/>
      <c r="N268" s="23">
        <v>17490</v>
      </c>
      <c r="O268" s="29">
        <f>SUM(P268*1.02)</f>
        <v>14178</v>
      </c>
      <c r="P268" s="25">
        <v>13900</v>
      </c>
      <c r="Q268" s="24">
        <v>42</v>
      </c>
      <c r="R268" s="18" t="s">
        <v>84</v>
      </c>
      <c r="S268" s="18" t="s">
        <v>410</v>
      </c>
    </row>
    <row r="269" spans="3:19" ht="15.75">
      <c r="C269" s="21" t="s">
        <v>2197</v>
      </c>
      <c r="D269" s="101">
        <v>1</v>
      </c>
      <c r="E269" s="100">
        <f>SUM(F269:M269)</f>
        <v>1</v>
      </c>
      <c r="F269" s="101">
        <v>1</v>
      </c>
      <c r="G269" s="100"/>
      <c r="H269" s="100"/>
      <c r="I269" s="100"/>
      <c r="J269" s="100"/>
      <c r="K269" s="100"/>
      <c r="L269" s="100"/>
      <c r="M269" s="100"/>
      <c r="N269" s="23">
        <v>18900</v>
      </c>
      <c r="O269" s="29">
        <f>SUM(P269*1.02)</f>
        <v>16218</v>
      </c>
      <c r="P269" s="25">
        <v>15900</v>
      </c>
      <c r="Q269" s="24">
        <v>42</v>
      </c>
      <c r="R269" s="18" t="s">
        <v>71</v>
      </c>
      <c r="S269" s="18" t="s">
        <v>410</v>
      </c>
    </row>
    <row r="270" spans="3:19" ht="15.75">
      <c r="C270" s="21" t="s">
        <v>1548</v>
      </c>
      <c r="D270" s="101"/>
      <c r="E270" s="100">
        <f>SUM(F270:M270)</f>
        <v>0</v>
      </c>
      <c r="F270" s="101"/>
      <c r="G270" s="101"/>
      <c r="H270" s="101"/>
      <c r="I270" s="101"/>
      <c r="J270" s="101"/>
      <c r="K270" s="101"/>
      <c r="L270" s="101"/>
      <c r="M270" s="101"/>
      <c r="N270" s="19">
        <v>24900</v>
      </c>
      <c r="O270" s="29">
        <f>SUM(P270*1.02)</f>
        <v>19176</v>
      </c>
      <c r="P270" s="23">
        <v>18800</v>
      </c>
      <c r="Q270" s="24">
        <v>42</v>
      </c>
      <c r="R270" s="18" t="s">
        <v>21</v>
      </c>
      <c r="S270" s="18" t="s">
        <v>629</v>
      </c>
    </row>
    <row r="271" spans="3:19" ht="15.75">
      <c r="C271" s="21" t="s">
        <v>1109</v>
      </c>
      <c r="D271" s="101">
        <v>4</v>
      </c>
      <c r="E271" s="100">
        <f>SUM(F271:M271)</f>
        <v>4</v>
      </c>
      <c r="F271" s="101">
        <v>4</v>
      </c>
      <c r="G271" s="100"/>
      <c r="H271" s="100"/>
      <c r="I271" s="100"/>
      <c r="J271" s="100"/>
      <c r="K271" s="100"/>
      <c r="L271" s="100"/>
      <c r="M271" s="100"/>
      <c r="N271" s="23">
        <v>19900</v>
      </c>
      <c r="O271" s="29">
        <f>SUM(P271*1.02)</f>
        <v>17225.760000000002</v>
      </c>
      <c r="P271" s="25">
        <v>16888</v>
      </c>
      <c r="Q271" s="24">
        <v>43</v>
      </c>
      <c r="R271" s="18" t="s">
        <v>84</v>
      </c>
      <c r="S271" s="18" t="s">
        <v>2202</v>
      </c>
    </row>
    <row r="272" spans="3:19" ht="15.75">
      <c r="C272" s="21" t="s">
        <v>2200</v>
      </c>
      <c r="D272" s="101">
        <v>3</v>
      </c>
      <c r="E272" s="100">
        <f>SUM(F272:M272)</f>
        <v>3</v>
      </c>
      <c r="F272" s="101">
        <v>3</v>
      </c>
      <c r="G272" s="100"/>
      <c r="H272" s="100"/>
      <c r="I272" s="100"/>
      <c r="J272" s="100"/>
      <c r="K272" s="100"/>
      <c r="L272" s="100"/>
      <c r="M272" s="100"/>
      <c r="N272" s="23">
        <v>22900</v>
      </c>
      <c r="O272" s="29">
        <f>SUM(P272*1.02)</f>
        <v>18258</v>
      </c>
      <c r="P272" s="25">
        <v>17900</v>
      </c>
      <c r="Q272" s="24">
        <v>43</v>
      </c>
      <c r="R272" s="18" t="s">
        <v>2208</v>
      </c>
      <c r="S272" s="18" t="s">
        <v>2201</v>
      </c>
    </row>
    <row r="273" spans="3:19" ht="15.75">
      <c r="C273" s="26" t="s">
        <v>2294</v>
      </c>
      <c r="D273" s="101"/>
      <c r="E273" s="100">
        <f>SUM(F273:M273)</f>
        <v>0</v>
      </c>
      <c r="F273" s="101"/>
      <c r="G273" s="101"/>
      <c r="H273" s="100"/>
      <c r="I273" s="100"/>
      <c r="J273" s="100"/>
      <c r="K273" s="100"/>
      <c r="L273" s="100"/>
      <c r="M273" s="100"/>
      <c r="N273" s="23">
        <v>46900</v>
      </c>
      <c r="O273" s="29">
        <f>SUM(P273*1.02)</f>
        <v>26523.06</v>
      </c>
      <c r="P273" s="25">
        <v>26003</v>
      </c>
      <c r="Q273" s="24">
        <v>47</v>
      </c>
      <c r="R273" s="18" t="s">
        <v>979</v>
      </c>
      <c r="S273" s="18" t="s">
        <v>980</v>
      </c>
    </row>
    <row r="274" spans="3:19" ht="15.75">
      <c r="C274" s="26" t="s">
        <v>2295</v>
      </c>
      <c r="D274" s="101">
        <v>4</v>
      </c>
      <c r="E274" s="100">
        <f>SUM(F274:M274)</f>
        <v>4</v>
      </c>
      <c r="F274" s="101">
        <v>4</v>
      </c>
      <c r="G274" s="101"/>
      <c r="H274" s="101"/>
      <c r="I274" s="101"/>
      <c r="J274" s="101"/>
      <c r="K274" s="100"/>
      <c r="L274" s="100"/>
      <c r="M274" s="100"/>
      <c r="N274" s="19">
        <v>27900</v>
      </c>
      <c r="O274" s="29">
        <f>SUM(P274*1.02)</f>
        <v>15198</v>
      </c>
      <c r="P274" s="23">
        <v>14900</v>
      </c>
      <c r="Q274" s="20">
        <v>47</v>
      </c>
      <c r="R274" s="167" t="s">
        <v>84</v>
      </c>
      <c r="S274" s="18" t="s">
        <v>43</v>
      </c>
    </row>
    <row r="275" spans="3:19" ht="15.75">
      <c r="C275" s="26" t="s">
        <v>2203</v>
      </c>
      <c r="D275" s="101"/>
      <c r="E275" s="100">
        <f>SUM(F275:M275)</f>
        <v>0</v>
      </c>
      <c r="F275" s="100"/>
      <c r="G275" s="100"/>
      <c r="H275" s="100"/>
      <c r="I275" s="100"/>
      <c r="J275" s="100"/>
      <c r="K275" s="100"/>
      <c r="L275" s="100"/>
      <c r="M275" s="100"/>
      <c r="N275" s="19">
        <v>34900</v>
      </c>
      <c r="O275" s="29">
        <f>SUM(P275*1.02)</f>
        <v>21533.22</v>
      </c>
      <c r="P275" s="23">
        <v>21111</v>
      </c>
      <c r="Q275" s="20">
        <v>47</v>
      </c>
      <c r="R275" s="167" t="s">
        <v>981</v>
      </c>
      <c r="S275" s="18" t="s">
        <v>982</v>
      </c>
    </row>
    <row r="276" spans="3:19" ht="15.75">
      <c r="C276" s="26" t="s">
        <v>2204</v>
      </c>
      <c r="D276" s="101"/>
      <c r="E276" s="100">
        <f>SUM(F276:M276)</f>
        <v>0</v>
      </c>
      <c r="F276" s="101"/>
      <c r="G276" s="101"/>
      <c r="H276" s="100"/>
      <c r="I276" s="100"/>
      <c r="J276" s="100"/>
      <c r="K276" s="100"/>
      <c r="L276" s="100"/>
      <c r="M276" s="100"/>
      <c r="N276" s="23">
        <v>69900</v>
      </c>
      <c r="O276" s="29">
        <f>SUM(P276*1.02)</f>
        <v>33999.66</v>
      </c>
      <c r="P276" s="25">
        <v>33333</v>
      </c>
      <c r="Q276" s="24">
        <v>55</v>
      </c>
      <c r="R276" s="18" t="s">
        <v>983</v>
      </c>
      <c r="S276" s="18" t="s">
        <v>984</v>
      </c>
    </row>
    <row r="277" spans="3:19" ht="15.75">
      <c r="C277" s="30" t="s">
        <v>2205</v>
      </c>
      <c r="D277" s="101"/>
      <c r="E277" s="100">
        <f>SUM(F277:M277)</f>
        <v>0</v>
      </c>
      <c r="F277" s="101"/>
      <c r="G277" s="101"/>
      <c r="H277" s="106"/>
      <c r="I277" s="101"/>
      <c r="J277" s="101"/>
      <c r="K277" s="101"/>
      <c r="L277" s="101"/>
      <c r="M277" s="101"/>
      <c r="N277" s="23">
        <v>59900</v>
      </c>
      <c r="O277" s="29">
        <f>SUM(P277*1.02)</f>
        <v>39665.76</v>
      </c>
      <c r="P277" s="25">
        <v>38888</v>
      </c>
      <c r="Q277" s="24">
        <v>60</v>
      </c>
      <c r="R277" s="18" t="s">
        <v>985</v>
      </c>
      <c r="S277" s="18" t="s">
        <v>986</v>
      </c>
    </row>
    <row r="278" spans="3:19" ht="15.75">
      <c r="C278" s="21" t="s">
        <v>1552</v>
      </c>
      <c r="D278" s="101"/>
      <c r="E278" s="100">
        <f>SUM(F278:M278)</f>
        <v>0</v>
      </c>
      <c r="F278" s="100"/>
      <c r="G278" s="100"/>
      <c r="H278" s="106"/>
      <c r="I278" s="100"/>
      <c r="J278" s="100"/>
      <c r="K278" s="100"/>
      <c r="L278" s="100"/>
      <c r="M278" s="100"/>
      <c r="N278" s="25">
        <v>31900</v>
      </c>
      <c r="O278" s="29">
        <f>SUM(P278*1.02)</f>
        <v>19887.96</v>
      </c>
      <c r="P278" s="25">
        <v>19498</v>
      </c>
      <c r="Q278" s="24">
        <v>47</v>
      </c>
      <c r="R278" s="18" t="s">
        <v>981</v>
      </c>
      <c r="S278" s="18" t="s">
        <v>992</v>
      </c>
    </row>
    <row r="279" spans="3:19" ht="15.75">
      <c r="C279" s="21" t="s">
        <v>1551</v>
      </c>
      <c r="D279" s="101">
        <v>3</v>
      </c>
      <c r="E279" s="101">
        <f>SUM(F279:M279)</f>
        <v>3</v>
      </c>
      <c r="F279" s="101">
        <v>3</v>
      </c>
      <c r="G279" s="100"/>
      <c r="H279" s="100"/>
      <c r="I279" s="100"/>
      <c r="J279" s="100"/>
      <c r="K279" s="100"/>
      <c r="L279" s="100"/>
      <c r="M279" s="100"/>
      <c r="N279" s="23">
        <v>42900</v>
      </c>
      <c r="O279" s="29">
        <f>SUM(P279*1.02)</f>
        <v>27425.760000000002</v>
      </c>
      <c r="P279" s="25">
        <v>26888</v>
      </c>
      <c r="Q279" s="20">
        <v>47</v>
      </c>
      <c r="R279" s="18" t="s">
        <v>21</v>
      </c>
      <c r="S279" s="18" t="s">
        <v>1316</v>
      </c>
    </row>
    <row r="280" spans="3:19" ht="15.75">
      <c r="C280" s="21" t="s">
        <v>2206</v>
      </c>
      <c r="D280" s="101">
        <v>1</v>
      </c>
      <c r="E280" s="100">
        <f>SUM(F280:M280)</f>
        <v>1</v>
      </c>
      <c r="F280" s="101">
        <v>1</v>
      </c>
      <c r="G280" s="100"/>
      <c r="H280" s="100"/>
      <c r="I280" s="100"/>
      <c r="J280" s="100"/>
      <c r="K280" s="100"/>
      <c r="L280" s="100"/>
      <c r="M280" s="100"/>
      <c r="N280" s="23">
        <v>32900</v>
      </c>
      <c r="O280" s="29">
        <f>SUM(P280*1.02)</f>
        <v>23358</v>
      </c>
      <c r="P280" s="25">
        <v>22900</v>
      </c>
      <c r="Q280" s="24">
        <v>49</v>
      </c>
      <c r="R280" s="18" t="s">
        <v>2207</v>
      </c>
      <c r="S280" s="18" t="s">
        <v>2209</v>
      </c>
    </row>
    <row r="281" spans="3:19" ht="15.75">
      <c r="C281" s="26" t="s">
        <v>993</v>
      </c>
      <c r="D281" s="101"/>
      <c r="E281" s="100">
        <f>SUM(F281:M281)</f>
        <v>0</v>
      </c>
      <c r="F281" s="100"/>
      <c r="G281" s="100"/>
      <c r="H281" s="100"/>
      <c r="I281" s="100"/>
      <c r="J281" s="100"/>
      <c r="K281" s="100"/>
      <c r="L281" s="100"/>
      <c r="M281" s="100"/>
      <c r="N281" s="23">
        <v>29900</v>
      </c>
      <c r="O281" s="29">
        <f>SUM(P281*1.02)</f>
        <v>21318</v>
      </c>
      <c r="P281" s="25">
        <v>20900</v>
      </c>
      <c r="Q281" s="24">
        <v>50</v>
      </c>
      <c r="R281" s="18" t="s">
        <v>954</v>
      </c>
      <c r="S281" s="18" t="s">
        <v>994</v>
      </c>
    </row>
    <row r="282" spans="3:19" ht="15.75">
      <c r="C282" s="26" t="s">
        <v>1071</v>
      </c>
      <c r="D282" s="101"/>
      <c r="E282" s="100">
        <f>SUM(F282:M282)</f>
        <v>0</v>
      </c>
      <c r="F282" s="101"/>
      <c r="G282" s="100"/>
      <c r="H282" s="100"/>
      <c r="I282" s="100"/>
      <c r="J282" s="100"/>
      <c r="K282" s="100"/>
      <c r="L282" s="100"/>
      <c r="M282" s="100"/>
      <c r="N282" s="23">
        <v>32900</v>
      </c>
      <c r="O282" s="29">
        <f>SUM(P282*1.02)</f>
        <v>22338</v>
      </c>
      <c r="P282" s="25">
        <v>21900</v>
      </c>
      <c r="Q282" s="24">
        <v>50</v>
      </c>
      <c r="R282" s="18" t="s">
        <v>71</v>
      </c>
      <c r="S282" s="18" t="s">
        <v>412</v>
      </c>
    </row>
    <row r="283" spans="3:19" ht="15.75">
      <c r="C283" s="26" t="s">
        <v>1587</v>
      </c>
      <c r="D283" s="101">
        <v>1</v>
      </c>
      <c r="E283" s="101">
        <f>SUM(F283:M283)</f>
        <v>1</v>
      </c>
      <c r="F283" s="100">
        <v>1</v>
      </c>
      <c r="G283" s="100"/>
      <c r="H283" s="100"/>
      <c r="I283" s="100"/>
      <c r="J283" s="100"/>
      <c r="K283" s="100"/>
      <c r="L283" s="100"/>
      <c r="M283" s="100"/>
      <c r="N283" s="23">
        <v>41900</v>
      </c>
      <c r="O283" s="29">
        <f>SUM(P283*1.02)</f>
        <v>26418</v>
      </c>
      <c r="P283" s="25">
        <v>25900</v>
      </c>
      <c r="Q283" s="24">
        <v>50</v>
      </c>
      <c r="R283" s="18" t="s">
        <v>21</v>
      </c>
      <c r="S283" s="18" t="s">
        <v>412</v>
      </c>
    </row>
    <row r="284" spans="3:19" ht="15.75">
      <c r="C284" s="26" t="s">
        <v>1588</v>
      </c>
      <c r="D284" s="101"/>
      <c r="E284" s="101">
        <f>SUM(F284:M284)</f>
        <v>0</v>
      </c>
      <c r="F284" s="101"/>
      <c r="G284" s="101"/>
      <c r="H284" s="100"/>
      <c r="I284" s="100"/>
      <c r="J284" s="100"/>
      <c r="K284" s="100"/>
      <c r="L284" s="100"/>
      <c r="M284" s="100"/>
      <c r="N284" s="27">
        <v>46900</v>
      </c>
      <c r="O284" s="29">
        <f>SUM(P284*1.02)</f>
        <v>33558</v>
      </c>
      <c r="P284" s="27">
        <v>32900</v>
      </c>
      <c r="Q284" s="24">
        <v>55</v>
      </c>
      <c r="R284" s="18" t="s">
        <v>642</v>
      </c>
      <c r="S284" s="18" t="s">
        <v>639</v>
      </c>
    </row>
    <row r="285" spans="3:19" ht="15.75">
      <c r="C285" s="26" t="s">
        <v>1351</v>
      </c>
      <c r="D285" s="100">
        <v>1</v>
      </c>
      <c r="E285" s="100">
        <f>SUM(F285:M285)</f>
        <v>1</v>
      </c>
      <c r="F285" s="100">
        <v>1</v>
      </c>
      <c r="G285" s="100"/>
      <c r="H285" s="100"/>
      <c r="I285" s="100"/>
      <c r="J285" s="100"/>
      <c r="K285" s="100"/>
      <c r="L285" s="100"/>
      <c r="M285" s="100"/>
      <c r="N285" s="23">
        <v>49900</v>
      </c>
      <c r="O285" s="29">
        <f>SUM(P285*1.02)</f>
        <v>35408.28</v>
      </c>
      <c r="P285" s="25">
        <v>34714</v>
      </c>
      <c r="Q285" s="24">
        <v>60</v>
      </c>
      <c r="R285" s="167" t="s">
        <v>71</v>
      </c>
      <c r="S285" s="18" t="s">
        <v>459</v>
      </c>
    </row>
    <row r="286" spans="3:19" ht="15.75">
      <c r="C286" s="26" t="s">
        <v>1589</v>
      </c>
      <c r="D286" s="101">
        <v>1</v>
      </c>
      <c r="E286" s="101">
        <f>SUM(F286:M286)</f>
        <v>1</v>
      </c>
      <c r="F286" s="101">
        <v>1</v>
      </c>
      <c r="G286" s="101"/>
      <c r="H286" s="101"/>
      <c r="I286" s="100"/>
      <c r="J286" s="100"/>
      <c r="K286" s="100"/>
      <c r="L286" s="100"/>
      <c r="M286" s="100"/>
      <c r="N286" s="23">
        <v>79900</v>
      </c>
      <c r="O286" s="29">
        <f>SUM(P286*1.02)</f>
        <v>38658</v>
      </c>
      <c r="P286" s="25">
        <v>37900</v>
      </c>
      <c r="Q286" s="24">
        <v>60</v>
      </c>
      <c r="R286" s="18" t="s">
        <v>21</v>
      </c>
      <c r="S286" s="18" t="s">
        <v>120</v>
      </c>
    </row>
    <row r="287" spans="3:19" ht="15.75">
      <c r="C287" s="26" t="s">
        <v>2211</v>
      </c>
      <c r="D287" s="100"/>
      <c r="E287" s="100">
        <f>SUM(F287:M287)</f>
        <v>0</v>
      </c>
      <c r="F287" s="100"/>
      <c r="G287" s="100"/>
      <c r="H287" s="100"/>
      <c r="I287" s="100"/>
      <c r="J287" s="100"/>
      <c r="K287" s="100"/>
      <c r="L287" s="100"/>
      <c r="M287" s="100"/>
      <c r="N287" s="23">
        <v>32900</v>
      </c>
      <c r="O287" s="29">
        <f>SUM(P287*1.02)</f>
        <v>23358</v>
      </c>
      <c r="P287" s="25">
        <v>22900</v>
      </c>
      <c r="Q287" s="18">
        <v>42</v>
      </c>
      <c r="R287" s="167" t="s">
        <v>987</v>
      </c>
      <c r="S287" s="18" t="s">
        <v>988</v>
      </c>
    </row>
    <row r="288" spans="3:19" ht="15.75">
      <c r="C288" s="26" t="s">
        <v>2213</v>
      </c>
      <c r="D288" s="100">
        <v>1</v>
      </c>
      <c r="E288" s="100">
        <f>SUM(F288:M288)</f>
        <v>1</v>
      </c>
      <c r="F288" s="100">
        <v>1</v>
      </c>
      <c r="G288" s="100"/>
      <c r="H288" s="100"/>
      <c r="I288" s="100"/>
      <c r="J288" s="100"/>
      <c r="K288" s="100"/>
      <c r="L288" s="100"/>
      <c r="M288" s="100"/>
      <c r="N288" s="23">
        <v>44900</v>
      </c>
      <c r="O288" s="29">
        <f>SUM(P288*1.02)</f>
        <v>27017.760000000002</v>
      </c>
      <c r="P288" s="25">
        <v>26488</v>
      </c>
      <c r="Q288" s="18">
        <v>49</v>
      </c>
      <c r="R288" s="167" t="s">
        <v>2123</v>
      </c>
      <c r="S288" s="18" t="s">
        <v>2214</v>
      </c>
    </row>
    <row r="289" spans="3:19" ht="15.75">
      <c r="C289" s="26" t="s">
        <v>2212</v>
      </c>
      <c r="D289" s="100">
        <v>1</v>
      </c>
      <c r="E289" s="100">
        <f>SUM(F289:M289)</f>
        <v>1</v>
      </c>
      <c r="F289" s="100">
        <v>1</v>
      </c>
      <c r="G289" s="100"/>
      <c r="H289" s="100"/>
      <c r="I289" s="100"/>
      <c r="J289" s="100"/>
      <c r="K289" s="100"/>
      <c r="L289" s="100"/>
      <c r="M289" s="100"/>
      <c r="N289" s="23">
        <v>34900</v>
      </c>
      <c r="O289" s="29">
        <f>SUM(P289*1.02)</f>
        <v>29057.760000000002</v>
      </c>
      <c r="P289" s="25">
        <v>28488</v>
      </c>
      <c r="Q289" s="18">
        <v>49</v>
      </c>
      <c r="R289" s="167" t="s">
        <v>2123</v>
      </c>
      <c r="S289" s="18" t="s">
        <v>2140</v>
      </c>
    </row>
    <row r="290" spans="3:19" ht="15.75">
      <c r="C290" s="26" t="s">
        <v>2210</v>
      </c>
      <c r="D290" s="100">
        <v>7</v>
      </c>
      <c r="E290" s="100">
        <f>SUM(F290:M290)</f>
        <v>7</v>
      </c>
      <c r="F290" s="100">
        <v>7</v>
      </c>
      <c r="G290" s="100"/>
      <c r="H290" s="100"/>
      <c r="I290" s="100"/>
      <c r="J290" s="100"/>
      <c r="K290" s="100"/>
      <c r="L290" s="100"/>
      <c r="M290" s="100"/>
      <c r="N290" s="23">
        <v>44900</v>
      </c>
      <c r="O290" s="29">
        <f>SUM(P290*1.02)</f>
        <v>30498</v>
      </c>
      <c r="P290" s="25">
        <v>29900</v>
      </c>
      <c r="Q290" s="18">
        <v>49</v>
      </c>
      <c r="R290" s="167" t="s">
        <v>987</v>
      </c>
      <c r="S290" s="18" t="s">
        <v>988</v>
      </c>
    </row>
    <row r="291" spans="3:19" ht="15.75">
      <c r="C291" s="26" t="s">
        <v>989</v>
      </c>
      <c r="D291" s="100"/>
      <c r="E291" s="100">
        <f>SUM(F291:M291)</f>
        <v>0</v>
      </c>
      <c r="F291" s="100"/>
      <c r="G291" s="100"/>
      <c r="H291" s="100"/>
      <c r="I291" s="100"/>
      <c r="J291" s="100"/>
      <c r="K291" s="100"/>
      <c r="L291" s="100"/>
      <c r="M291" s="100"/>
      <c r="N291" s="25">
        <v>49900</v>
      </c>
      <c r="O291" s="29">
        <f>SUM(P291*1.02)</f>
        <v>38593.74</v>
      </c>
      <c r="P291" s="25">
        <v>37837</v>
      </c>
      <c r="Q291" s="18">
        <v>49</v>
      </c>
      <c r="R291" s="167" t="s">
        <v>990</v>
      </c>
      <c r="S291" s="18" t="s">
        <v>988</v>
      </c>
    </row>
    <row r="292" spans="3:19" ht="15.75">
      <c r="C292" s="21" t="s">
        <v>1553</v>
      </c>
      <c r="D292" s="101"/>
      <c r="E292" s="100">
        <f>SUM(F292:M292)</f>
        <v>0</v>
      </c>
      <c r="F292" s="100"/>
      <c r="G292" s="100"/>
      <c r="H292" s="100"/>
      <c r="I292" s="100"/>
      <c r="J292" s="100"/>
      <c r="K292" s="100"/>
      <c r="L292" s="100"/>
      <c r="M292" s="100"/>
      <c r="N292" s="23">
        <v>74900</v>
      </c>
      <c r="O292" s="29">
        <f>SUM(P292*1.02)</f>
        <v>37638</v>
      </c>
      <c r="P292" s="25">
        <v>36900</v>
      </c>
      <c r="Q292" s="24">
        <v>55</v>
      </c>
      <c r="R292" s="167" t="s">
        <v>424</v>
      </c>
      <c r="S292" s="18" t="s">
        <v>392</v>
      </c>
    </row>
    <row r="293" spans="3:19" ht="15.75">
      <c r="C293" s="21" t="s">
        <v>1554</v>
      </c>
      <c r="D293" s="101"/>
      <c r="E293" s="100">
        <f>SUM(F293:M293)</f>
        <v>0</v>
      </c>
      <c r="F293" s="100"/>
      <c r="G293" s="100"/>
      <c r="H293" s="100"/>
      <c r="I293" s="100"/>
      <c r="J293" s="100"/>
      <c r="K293" s="100"/>
      <c r="L293" s="100"/>
      <c r="M293" s="100"/>
      <c r="N293" s="23">
        <v>109900</v>
      </c>
      <c r="O293" s="29">
        <f>SUM(P293*1.02)</f>
        <v>59045.76</v>
      </c>
      <c r="P293" s="25">
        <v>57888</v>
      </c>
      <c r="Q293" s="24" t="s">
        <v>1555</v>
      </c>
      <c r="R293" s="167" t="s">
        <v>424</v>
      </c>
      <c r="S293" s="18" t="s">
        <v>392</v>
      </c>
    </row>
    <row r="294" spans="3:19" ht="15.75">
      <c r="C294" s="21" t="s">
        <v>2216</v>
      </c>
      <c r="D294" s="101">
        <v>1</v>
      </c>
      <c r="E294" s="100">
        <f>SUM(F294:M294)</f>
        <v>1</v>
      </c>
      <c r="F294" s="100">
        <v>1</v>
      </c>
      <c r="G294" s="100"/>
      <c r="H294" s="100"/>
      <c r="I294" s="100"/>
      <c r="J294" s="100"/>
      <c r="K294" s="100"/>
      <c r="L294" s="100"/>
      <c r="M294" s="100"/>
      <c r="N294" s="23">
        <v>44900</v>
      </c>
      <c r="O294" s="29">
        <f>SUM(P294*1.02)</f>
        <v>37638</v>
      </c>
      <c r="P294" s="25">
        <v>36900</v>
      </c>
      <c r="Q294" s="24">
        <v>55</v>
      </c>
      <c r="R294" s="167" t="s">
        <v>424</v>
      </c>
      <c r="S294" s="18" t="s">
        <v>2217</v>
      </c>
    </row>
    <row r="295" spans="3:19" ht="15.75">
      <c r="C295" s="21" t="s">
        <v>1110</v>
      </c>
      <c r="D295" s="101"/>
      <c r="E295" s="100">
        <f>SUM(F295:M295)</f>
        <v>0</v>
      </c>
      <c r="F295" s="100"/>
      <c r="G295" s="100"/>
      <c r="H295" s="100"/>
      <c r="I295" s="100"/>
      <c r="J295" s="100"/>
      <c r="K295" s="100"/>
      <c r="L295" s="100"/>
      <c r="M295" s="100"/>
      <c r="N295" s="23">
        <v>74900</v>
      </c>
      <c r="O295" s="29">
        <f>SUM(P295*1.02)</f>
        <v>37638</v>
      </c>
      <c r="P295" s="25">
        <v>36900</v>
      </c>
      <c r="Q295" s="24">
        <v>55</v>
      </c>
      <c r="R295" s="167" t="s">
        <v>424</v>
      </c>
      <c r="S295" s="18" t="s">
        <v>392</v>
      </c>
    </row>
    <row r="296" spans="3:19" ht="15.75">
      <c r="C296" s="26" t="s">
        <v>2215</v>
      </c>
      <c r="D296" s="100">
        <v>1</v>
      </c>
      <c r="E296" s="100">
        <f>SUM(F296:M296)</f>
        <v>1</v>
      </c>
      <c r="F296" s="100">
        <v>1</v>
      </c>
      <c r="G296" s="100"/>
      <c r="H296" s="100"/>
      <c r="I296" s="100"/>
      <c r="J296" s="100"/>
      <c r="K296" s="100"/>
      <c r="L296" s="100"/>
      <c r="M296" s="100"/>
      <c r="N296" s="23">
        <v>74900</v>
      </c>
      <c r="O296" s="29">
        <f>SUM(P296*1.02)</f>
        <v>49865.76</v>
      </c>
      <c r="P296" s="25">
        <v>48888</v>
      </c>
      <c r="Q296" s="18">
        <v>55</v>
      </c>
      <c r="R296" s="167" t="s">
        <v>990</v>
      </c>
      <c r="S296" s="18" t="s">
        <v>991</v>
      </c>
    </row>
    <row r="297" spans="3:19" ht="15.75">
      <c r="C297" s="26" t="s">
        <v>1556</v>
      </c>
      <c r="D297" s="100">
        <v>3</v>
      </c>
      <c r="E297" s="100">
        <f>SUM(F297:M297)</f>
        <v>3</v>
      </c>
      <c r="F297" s="100">
        <v>3</v>
      </c>
      <c r="G297" s="100"/>
      <c r="H297" s="100"/>
      <c r="I297" s="100"/>
      <c r="J297" s="100"/>
      <c r="K297" s="100"/>
      <c r="L297" s="100"/>
      <c r="M297" s="100"/>
      <c r="N297" s="23">
        <v>119900</v>
      </c>
      <c r="O297" s="29">
        <f>SUM(P297*1.02)</f>
        <v>81598.98</v>
      </c>
      <c r="P297" s="25">
        <v>79999</v>
      </c>
      <c r="Q297" s="18">
        <v>65</v>
      </c>
      <c r="R297" s="167" t="s">
        <v>1063</v>
      </c>
      <c r="S297" s="18" t="s">
        <v>1064</v>
      </c>
    </row>
    <row r="298" spans="3:19" ht="15.75">
      <c r="C298" s="26" t="s">
        <v>1557</v>
      </c>
      <c r="D298" s="100">
        <v>2</v>
      </c>
      <c r="E298" s="101">
        <f>SUM(F298:M298)</f>
        <v>2</v>
      </c>
      <c r="F298" s="100">
        <v>2</v>
      </c>
      <c r="G298" s="100"/>
      <c r="H298" s="100"/>
      <c r="I298" s="100"/>
      <c r="J298" s="100"/>
      <c r="K298" s="100"/>
      <c r="L298" s="100"/>
      <c r="M298" s="100"/>
      <c r="N298" s="25">
        <v>139900</v>
      </c>
      <c r="O298" s="29">
        <f>SUM(P298*1.02)</f>
        <v>91798.98</v>
      </c>
      <c r="P298" s="25">
        <v>89999</v>
      </c>
      <c r="Q298" s="20">
        <v>65</v>
      </c>
      <c r="R298" s="167" t="s">
        <v>646</v>
      </c>
      <c r="S298" s="18" t="s">
        <v>647</v>
      </c>
    </row>
    <row r="299" spans="3:19" ht="15.75">
      <c r="C299" s="88" t="s">
        <v>1590</v>
      </c>
      <c r="D299" s="141">
        <v>1</v>
      </c>
      <c r="E299" s="141">
        <f>SUM(F299:M299)</f>
        <v>1</v>
      </c>
      <c r="F299" s="141">
        <v>1</v>
      </c>
      <c r="G299" s="141"/>
      <c r="H299" s="141"/>
      <c r="I299" s="141"/>
      <c r="J299" s="141"/>
      <c r="K299" s="141"/>
      <c r="L299" s="141"/>
      <c r="M299" s="141"/>
      <c r="N299" s="40">
        <v>169900</v>
      </c>
      <c r="O299" s="150">
        <f>SUM(P299*1.02)</f>
        <v>101998.98</v>
      </c>
      <c r="P299" s="40">
        <v>99999</v>
      </c>
      <c r="Q299" s="142">
        <v>65</v>
      </c>
      <c r="R299" s="167" t="s">
        <v>646</v>
      </c>
      <c r="S299" s="167" t="s">
        <v>1396</v>
      </c>
    </row>
    <row r="300" spans="3:19" ht="15.75">
      <c r="C300" s="21" t="s">
        <v>2198</v>
      </c>
      <c r="D300" s="101">
        <v>1</v>
      </c>
      <c r="E300" s="100">
        <f>SUM(F300:M300)</f>
        <v>1</v>
      </c>
      <c r="F300" s="100">
        <v>1</v>
      </c>
      <c r="G300" s="100"/>
      <c r="H300" s="106"/>
      <c r="I300" s="100"/>
      <c r="J300" s="100"/>
      <c r="K300" s="100"/>
      <c r="L300" s="100"/>
      <c r="M300" s="100"/>
      <c r="N300" s="25">
        <v>16900</v>
      </c>
      <c r="O300" s="29">
        <f>SUM(P300*1.02)</f>
        <v>14178</v>
      </c>
      <c r="P300" s="25">
        <v>13900</v>
      </c>
      <c r="Q300" s="24">
        <v>43</v>
      </c>
      <c r="R300" s="18" t="s">
        <v>84</v>
      </c>
      <c r="S300" s="18" t="s">
        <v>2199</v>
      </c>
    </row>
    <row r="301" spans="3:19" ht="15.75">
      <c r="C301" s="26" t="s">
        <v>1591</v>
      </c>
      <c r="D301" s="100">
        <v>38</v>
      </c>
      <c r="E301" s="101">
        <f>SUM(F301:M301)</f>
        <v>1</v>
      </c>
      <c r="F301" s="100">
        <v>1</v>
      </c>
      <c r="G301" s="100"/>
      <c r="H301" s="100"/>
      <c r="I301" s="100"/>
      <c r="J301" s="100"/>
      <c r="K301" s="100"/>
      <c r="L301" s="100"/>
      <c r="M301" s="100"/>
      <c r="N301" s="25">
        <v>42900</v>
      </c>
      <c r="O301" s="29">
        <f>SUM(P301*1.02)</f>
        <v>36899.520000000004</v>
      </c>
      <c r="P301" s="25">
        <v>36176</v>
      </c>
      <c r="Q301" s="20">
        <v>55</v>
      </c>
      <c r="R301" s="18" t="s">
        <v>1413</v>
      </c>
      <c r="S301" s="18" t="s">
        <v>1414</v>
      </c>
    </row>
    <row r="302" spans="3:19" ht="15.75">
      <c r="C302" s="206" t="s">
        <v>995</v>
      </c>
      <c r="D302" s="110" t="s">
        <v>996</v>
      </c>
      <c r="E302" s="110" t="s">
        <v>997</v>
      </c>
      <c r="F302" s="132">
        <v>42377</v>
      </c>
      <c r="G302" s="132">
        <v>42378</v>
      </c>
      <c r="H302" s="132">
        <v>42379</v>
      </c>
      <c r="I302" s="132">
        <v>42380</v>
      </c>
      <c r="J302" s="132">
        <v>42381</v>
      </c>
      <c r="K302" s="132">
        <v>42382</v>
      </c>
      <c r="L302" s="132">
        <v>42383</v>
      </c>
      <c r="M302" s="132">
        <v>42384</v>
      </c>
      <c r="N302" s="18" t="s">
        <v>998</v>
      </c>
      <c r="O302" s="216" t="s">
        <v>999</v>
      </c>
      <c r="P302" s="207" t="s">
        <v>1000</v>
      </c>
      <c r="Q302" s="207" t="s">
        <v>1001</v>
      </c>
      <c r="R302" s="18" t="s">
        <v>1002</v>
      </c>
      <c r="S302" s="18" t="s">
        <v>1003</v>
      </c>
    </row>
    <row r="303" spans="3:19" ht="15.75">
      <c r="C303" s="26" t="s">
        <v>1004</v>
      </c>
      <c r="D303" s="101"/>
      <c r="E303" s="100">
        <f>SUM(F303:M303)</f>
        <v>0</v>
      </c>
      <c r="F303" s="100"/>
      <c r="G303" s="100"/>
      <c r="H303" s="100"/>
      <c r="I303" s="100"/>
      <c r="J303" s="100"/>
      <c r="K303" s="100"/>
      <c r="L303" s="100"/>
      <c r="M303" s="100"/>
      <c r="N303" s="23">
        <v>1990</v>
      </c>
      <c r="O303" s="29">
        <f>SUM(P303*1.02)</f>
        <v>918</v>
      </c>
      <c r="P303" s="25">
        <v>900</v>
      </c>
      <c r="Q303" s="31" t="s">
        <v>1005</v>
      </c>
      <c r="R303" s="198" t="s">
        <v>1006</v>
      </c>
      <c r="S303" s="198"/>
    </row>
    <row r="304" spans="3:19" ht="15.75">
      <c r="C304" s="221" t="s">
        <v>2335</v>
      </c>
      <c r="D304" s="156" t="s">
        <v>1007</v>
      </c>
      <c r="E304" s="156" t="s">
        <v>1008</v>
      </c>
      <c r="F304" s="222">
        <v>42377</v>
      </c>
      <c r="G304" s="222">
        <v>42378</v>
      </c>
      <c r="H304" s="222">
        <v>42379</v>
      </c>
      <c r="I304" s="222">
        <v>42380</v>
      </c>
      <c r="J304" s="222">
        <v>42381</v>
      </c>
      <c r="K304" s="222">
        <v>42382</v>
      </c>
      <c r="L304" s="222">
        <v>42383</v>
      </c>
      <c r="M304" s="222">
        <v>42384</v>
      </c>
      <c r="N304" s="154" t="s">
        <v>1009</v>
      </c>
      <c r="O304" s="220" t="s">
        <v>1010</v>
      </c>
      <c r="P304" s="223" t="s">
        <v>1011</v>
      </c>
      <c r="Q304" s="223" t="s">
        <v>1012</v>
      </c>
      <c r="R304" s="154" t="s">
        <v>951</v>
      </c>
      <c r="S304" s="154" t="s">
        <v>1013</v>
      </c>
    </row>
    <row r="305" spans="3:19" ht="15.75">
      <c r="C305" s="16" t="s">
        <v>1015</v>
      </c>
      <c r="D305" s="101">
        <v>2</v>
      </c>
      <c r="E305" s="100">
        <f>SUM(F305:M305)</f>
        <v>2</v>
      </c>
      <c r="F305" s="104">
        <v>2</v>
      </c>
      <c r="G305" s="104"/>
      <c r="H305" s="104"/>
      <c r="I305" s="104"/>
      <c r="J305" s="104"/>
      <c r="K305" s="104"/>
      <c r="L305" s="104"/>
      <c r="M305" s="104"/>
      <c r="N305" s="23">
        <v>14900</v>
      </c>
      <c r="O305" s="84">
        <f>SUM(P305*1.02)</f>
        <v>12138</v>
      </c>
      <c r="P305" s="25">
        <v>11900</v>
      </c>
      <c r="Q305" s="25" t="s">
        <v>1016</v>
      </c>
      <c r="R305" s="24">
        <v>1</v>
      </c>
      <c r="S305" s="25" t="s">
        <v>1017</v>
      </c>
    </row>
    <row r="306" spans="3:19" ht="15.75">
      <c r="C306" s="16" t="s">
        <v>1279</v>
      </c>
      <c r="D306" s="101">
        <v>1</v>
      </c>
      <c r="E306" s="100">
        <f>SUM(F306:M306)</f>
        <v>1</v>
      </c>
      <c r="F306" s="104">
        <v>1</v>
      </c>
      <c r="G306" s="104"/>
      <c r="H306" s="104"/>
      <c r="I306" s="104"/>
      <c r="J306" s="104"/>
      <c r="K306" s="104"/>
      <c r="L306" s="104"/>
      <c r="M306" s="104"/>
      <c r="N306" s="23">
        <v>16900</v>
      </c>
      <c r="O306" s="84">
        <f>SUM(P306*1.02)</f>
        <v>14178</v>
      </c>
      <c r="P306" s="25">
        <v>13900</v>
      </c>
      <c r="Q306" s="25" t="s">
        <v>833</v>
      </c>
      <c r="R306" s="24">
        <v>1</v>
      </c>
      <c r="S306" s="25" t="s">
        <v>834</v>
      </c>
    </row>
    <row r="307" spans="3:19" ht="15.75">
      <c r="C307" s="16" t="s">
        <v>1019</v>
      </c>
      <c r="D307" s="101"/>
      <c r="E307" s="100">
        <f>SUM(F307:M307)</f>
        <v>0</v>
      </c>
      <c r="F307" s="104"/>
      <c r="G307" s="104"/>
      <c r="H307" s="104"/>
      <c r="I307" s="104"/>
      <c r="J307" s="104"/>
      <c r="K307" s="104"/>
      <c r="L307" s="104"/>
      <c r="M307" s="104"/>
      <c r="N307" s="23">
        <v>17900</v>
      </c>
      <c r="O307" s="84">
        <f>SUM(P307*1.02)</f>
        <v>14178</v>
      </c>
      <c r="P307" s="25">
        <v>13900</v>
      </c>
      <c r="Q307" s="25" t="s">
        <v>1020</v>
      </c>
      <c r="R307" s="24">
        <v>1</v>
      </c>
      <c r="S307" s="25" t="s">
        <v>1021</v>
      </c>
    </row>
    <row r="308" spans="3:19" ht="15.75">
      <c r="C308" s="16" t="s">
        <v>1359</v>
      </c>
      <c r="D308" s="101"/>
      <c r="E308" s="100">
        <f>SUM(F308:M308)</f>
        <v>0</v>
      </c>
      <c r="F308" s="104"/>
      <c r="G308" s="104"/>
      <c r="H308" s="104"/>
      <c r="I308" s="104"/>
      <c r="J308" s="104"/>
      <c r="K308" s="104"/>
      <c r="L308" s="104"/>
      <c r="M308" s="104"/>
      <c r="N308" s="23">
        <v>22900</v>
      </c>
      <c r="O308" s="84">
        <f>SUM(P308*1.02)</f>
        <v>17899.98</v>
      </c>
      <c r="P308" s="25">
        <v>17549</v>
      </c>
      <c r="Q308" s="25" t="s">
        <v>1360</v>
      </c>
      <c r="R308" s="24">
        <v>1</v>
      </c>
      <c r="S308" s="25" t="s">
        <v>1361</v>
      </c>
    </row>
    <row r="309" spans="3:19" ht="15.75">
      <c r="C309" s="16" t="s">
        <v>1022</v>
      </c>
      <c r="D309" s="101"/>
      <c r="E309" s="100">
        <f>SUM(F309:M309)</f>
        <v>0</v>
      </c>
      <c r="F309" s="100"/>
      <c r="G309" s="100"/>
      <c r="H309" s="104"/>
      <c r="I309" s="104"/>
      <c r="J309" s="104"/>
      <c r="K309" s="104"/>
      <c r="L309" s="104"/>
      <c r="M309" s="104"/>
      <c r="N309" s="23">
        <v>23900</v>
      </c>
      <c r="O309" s="84">
        <f>SUM(P309*1.02)</f>
        <v>18258</v>
      </c>
      <c r="P309" s="25">
        <v>17900</v>
      </c>
      <c r="Q309" s="25" t="s">
        <v>1023</v>
      </c>
      <c r="R309" s="24">
        <v>1</v>
      </c>
      <c r="S309" s="25" t="s">
        <v>1024</v>
      </c>
    </row>
    <row r="310" spans="3:19" ht="15.75">
      <c r="C310" s="16" t="s">
        <v>1353</v>
      </c>
      <c r="D310" s="101"/>
      <c r="E310" s="100">
        <f>SUM(F310:M310)</f>
        <v>0</v>
      </c>
      <c r="F310" s="101"/>
      <c r="G310" s="104"/>
      <c r="H310" s="104"/>
      <c r="I310" s="104"/>
      <c r="J310" s="104"/>
      <c r="K310" s="104"/>
      <c r="L310" s="104"/>
      <c r="M310" s="104"/>
      <c r="N310" s="23">
        <v>28900</v>
      </c>
      <c r="O310" s="84">
        <f>SUM(P310*1.02)</f>
        <v>21900.420000000002</v>
      </c>
      <c r="P310" s="25">
        <v>21471</v>
      </c>
      <c r="Q310" s="25" t="s">
        <v>1352</v>
      </c>
      <c r="R310" s="24">
        <v>1</v>
      </c>
      <c r="S310" s="18" t="s">
        <v>102</v>
      </c>
    </row>
    <row r="311" spans="3:19" ht="15.75">
      <c r="C311" s="81" t="s">
        <v>1354</v>
      </c>
      <c r="D311" s="101"/>
      <c r="E311" s="100">
        <f>SUM(F311:M311)</f>
        <v>0</v>
      </c>
      <c r="F311" s="101"/>
      <c r="G311" s="120"/>
      <c r="H311" s="120"/>
      <c r="I311" s="120"/>
      <c r="J311" s="120"/>
      <c r="K311" s="120"/>
      <c r="L311" s="120"/>
      <c r="M311" s="104"/>
      <c r="N311" s="23">
        <v>33900</v>
      </c>
      <c r="O311" s="84">
        <f>SUM(P311*1.02)</f>
        <v>24378</v>
      </c>
      <c r="P311" s="25">
        <v>23900</v>
      </c>
      <c r="Q311" s="25" t="s">
        <v>1025</v>
      </c>
      <c r="R311" s="24">
        <v>4</v>
      </c>
      <c r="S311" s="18" t="s">
        <v>1026</v>
      </c>
    </row>
    <row r="312" spans="3:19" ht="15.75">
      <c r="C312" s="41" t="s">
        <v>1574</v>
      </c>
      <c r="D312" s="110">
        <v>2</v>
      </c>
      <c r="E312" s="100">
        <f>SUM(F312:M312)</f>
        <v>2</v>
      </c>
      <c r="F312" s="104">
        <v>2</v>
      </c>
      <c r="G312" s="143"/>
      <c r="H312" s="132"/>
      <c r="I312" s="132"/>
      <c r="J312" s="132"/>
      <c r="K312" s="132"/>
      <c r="L312" s="132"/>
      <c r="M312" s="132"/>
      <c r="N312" s="23">
        <v>6990</v>
      </c>
      <c r="O312" s="84">
        <f>SUM(P312*1.02)</f>
        <v>5100</v>
      </c>
      <c r="P312" s="25">
        <v>5000</v>
      </c>
      <c r="Q312" s="25" t="s">
        <v>1575</v>
      </c>
      <c r="R312" s="24">
        <v>1</v>
      </c>
      <c r="S312" s="18" t="s">
        <v>1576</v>
      </c>
    </row>
    <row r="313" spans="3:19" ht="15.75">
      <c r="C313" s="41" t="s">
        <v>1569</v>
      </c>
      <c r="D313" s="110">
        <v>1</v>
      </c>
      <c r="E313" s="100">
        <f>SUM(F313:M313)</f>
        <v>1</v>
      </c>
      <c r="F313" s="104">
        <v>1</v>
      </c>
      <c r="G313" s="143"/>
      <c r="H313" s="132"/>
      <c r="I313" s="132"/>
      <c r="J313" s="132"/>
      <c r="K313" s="132"/>
      <c r="L313" s="132"/>
      <c r="M313" s="132"/>
      <c r="N313" s="23">
        <v>12900</v>
      </c>
      <c r="O313" s="84">
        <f>SUM(P313*1.02)</f>
        <v>10085.76</v>
      </c>
      <c r="P313" s="25">
        <v>9888</v>
      </c>
      <c r="Q313" s="25" t="s">
        <v>1571</v>
      </c>
      <c r="R313" s="24">
        <v>1</v>
      </c>
      <c r="S313" s="18" t="s">
        <v>1570</v>
      </c>
    </row>
    <row r="314" spans="3:19" ht="15.75">
      <c r="C314" s="144" t="s">
        <v>1355</v>
      </c>
      <c r="D314" s="100">
        <v>2</v>
      </c>
      <c r="E314" s="100">
        <f>SUM(F314:M314)</f>
        <v>2</v>
      </c>
      <c r="F314" s="104">
        <v>2</v>
      </c>
      <c r="G314" s="118"/>
      <c r="H314" s="118"/>
      <c r="I314" s="118"/>
      <c r="J314" s="86"/>
      <c r="K314" s="118"/>
      <c r="L314" s="118"/>
      <c r="M314" s="104"/>
      <c r="N314" s="23">
        <v>43900</v>
      </c>
      <c r="O314" s="84">
        <f>SUM(P314*1.02)</f>
        <v>32900.1</v>
      </c>
      <c r="P314" s="25">
        <v>32255</v>
      </c>
      <c r="Q314" s="25" t="s">
        <v>1056</v>
      </c>
      <c r="R314" s="24">
        <v>2</v>
      </c>
      <c r="S314" s="25" t="s">
        <v>1057</v>
      </c>
    </row>
    <row r="315" spans="3:19" ht="15.75">
      <c r="C315" s="26" t="s">
        <v>1572</v>
      </c>
      <c r="D315" s="100"/>
      <c r="E315" s="100">
        <f>SUM(F315:M315)</f>
        <v>0</v>
      </c>
      <c r="F315" s="104"/>
      <c r="G315" s="104"/>
      <c r="H315" s="104"/>
      <c r="I315" s="104"/>
      <c r="J315" s="104"/>
      <c r="K315" s="106"/>
      <c r="L315" s="104"/>
      <c r="M315" s="104"/>
      <c r="N315" s="23">
        <v>57900</v>
      </c>
      <c r="O315" s="84">
        <f>SUM(P315*1.02)</f>
        <v>44293.5</v>
      </c>
      <c r="P315" s="25">
        <f>SUM(N315*0.75)</f>
        <v>43425</v>
      </c>
      <c r="Q315" s="25" t="s">
        <v>1077</v>
      </c>
      <c r="R315" s="24" t="s">
        <v>97</v>
      </c>
      <c r="S315" s="25" t="s">
        <v>1116</v>
      </c>
    </row>
    <row r="316" spans="3:19" ht="15.75">
      <c r="C316" s="16" t="s">
        <v>1573</v>
      </c>
      <c r="D316" s="100">
        <v>1</v>
      </c>
      <c r="E316" s="100">
        <f>SUM(F316:M316)</f>
        <v>1</v>
      </c>
      <c r="F316" s="104">
        <v>1</v>
      </c>
      <c r="G316" s="104"/>
      <c r="H316" s="104"/>
      <c r="I316" s="104"/>
      <c r="J316" s="104"/>
      <c r="K316" s="104"/>
      <c r="L316" s="104"/>
      <c r="M316" s="104"/>
      <c r="N316" s="23">
        <v>14900</v>
      </c>
      <c r="O316" s="84">
        <f>SUM(P316*1.02)</f>
        <v>11118</v>
      </c>
      <c r="P316" s="25">
        <v>10900</v>
      </c>
      <c r="Q316" s="25" t="s">
        <v>1252</v>
      </c>
      <c r="R316" s="24">
        <v>4</v>
      </c>
      <c r="S316" s="25" t="s">
        <v>1253</v>
      </c>
    </row>
    <row r="317" spans="3:19" ht="15.75">
      <c r="C317" s="16" t="s">
        <v>2218</v>
      </c>
      <c r="D317" s="100"/>
      <c r="E317" s="100">
        <f>SUM(F317:M317)</f>
        <v>0</v>
      </c>
      <c r="F317" s="104"/>
      <c r="G317" s="104"/>
      <c r="H317" s="104"/>
      <c r="I317" s="104"/>
      <c r="J317" s="104"/>
      <c r="K317" s="104"/>
      <c r="L317" s="104"/>
      <c r="M317" s="104"/>
      <c r="N317" s="23">
        <v>24900</v>
      </c>
      <c r="O317" s="84">
        <f>SUM(P317*1.02)</f>
        <v>19048.5</v>
      </c>
      <c r="P317" s="25">
        <v>18675</v>
      </c>
      <c r="Q317" s="25" t="s">
        <v>1592</v>
      </c>
      <c r="R317" s="24">
        <v>1</v>
      </c>
      <c r="S317" s="25" t="s">
        <v>1053</v>
      </c>
    </row>
    <row r="318" spans="3:19" ht="15.75">
      <c r="C318" s="16" t="s">
        <v>2219</v>
      </c>
      <c r="D318" s="100">
        <v>1</v>
      </c>
      <c r="E318" s="100">
        <f>SUM(F318:M318)</f>
        <v>1</v>
      </c>
      <c r="F318" s="104">
        <v>1</v>
      </c>
      <c r="G318" s="104"/>
      <c r="H318" s="104"/>
      <c r="I318" s="104"/>
      <c r="J318" s="104"/>
      <c r="K318" s="104"/>
      <c r="L318" s="104"/>
      <c r="M318" s="104"/>
      <c r="N318" s="23">
        <v>26900</v>
      </c>
      <c r="O318" s="84">
        <f>SUM(P318*1.02)</f>
        <v>22338</v>
      </c>
      <c r="P318" s="25">
        <v>21900</v>
      </c>
      <c r="Q318" s="25" t="s">
        <v>1924</v>
      </c>
      <c r="R318" s="24">
        <v>1</v>
      </c>
      <c r="S318" s="25" t="s">
        <v>1925</v>
      </c>
    </row>
    <row r="319" spans="3:19" ht="15.75">
      <c r="C319" s="16" t="s">
        <v>1027</v>
      </c>
      <c r="D319" s="100"/>
      <c r="E319" s="100">
        <f>SUM(F319:M319)</f>
        <v>0</v>
      </c>
      <c r="F319" s="104"/>
      <c r="G319" s="104"/>
      <c r="H319" s="104"/>
      <c r="I319" s="104"/>
      <c r="J319" s="104"/>
      <c r="K319" s="104"/>
      <c r="L319" s="104"/>
      <c r="M319" s="104"/>
      <c r="N319" s="23">
        <v>23900</v>
      </c>
      <c r="O319" s="84">
        <f>SUM(P319*1.02)</f>
        <v>16218</v>
      </c>
      <c r="P319" s="25">
        <v>15900</v>
      </c>
      <c r="Q319" s="25" t="s">
        <v>1028</v>
      </c>
      <c r="R319" s="24">
        <v>4</v>
      </c>
      <c r="S319" s="25" t="s">
        <v>1029</v>
      </c>
    </row>
    <row r="320" spans="3:19" ht="15.75">
      <c r="C320" s="16" t="s">
        <v>2220</v>
      </c>
      <c r="D320" s="100"/>
      <c r="E320" s="100">
        <f>SUM(F320:M320)</f>
        <v>0</v>
      </c>
      <c r="F320" s="104"/>
      <c r="G320" s="104"/>
      <c r="H320" s="104"/>
      <c r="I320" s="104"/>
      <c r="J320" s="104"/>
      <c r="K320" s="104"/>
      <c r="L320" s="104"/>
      <c r="M320" s="104"/>
      <c r="N320" s="23">
        <v>24900</v>
      </c>
      <c r="O320" s="84">
        <f>SUM(P320*1.02)</f>
        <v>19380</v>
      </c>
      <c r="P320" s="25">
        <v>19000</v>
      </c>
      <c r="Q320" s="25" t="s">
        <v>1030</v>
      </c>
      <c r="R320" s="24">
        <v>3</v>
      </c>
      <c r="S320" s="25" t="s">
        <v>1031</v>
      </c>
    </row>
    <row r="321" spans="3:19" ht="15.75">
      <c r="C321" s="16" t="s">
        <v>2221</v>
      </c>
      <c r="D321" s="100">
        <v>1</v>
      </c>
      <c r="E321" s="100">
        <f>SUM(F321:M321)</f>
        <v>1</v>
      </c>
      <c r="F321" s="104">
        <v>1</v>
      </c>
      <c r="G321" s="104"/>
      <c r="H321" s="104"/>
      <c r="I321" s="104"/>
      <c r="J321" s="104"/>
      <c r="K321" s="104"/>
      <c r="L321" s="104"/>
      <c r="M321" s="104"/>
      <c r="N321" s="23">
        <v>32900</v>
      </c>
      <c r="O321" s="84">
        <f>SUM(P321*1.02)</f>
        <v>26846.4</v>
      </c>
      <c r="P321" s="25">
        <f>SUM(N321*0.8)</f>
        <v>26320</v>
      </c>
      <c r="Q321" s="25" t="s">
        <v>1928</v>
      </c>
      <c r="R321" s="24">
        <v>1</v>
      </c>
      <c r="S321" s="25" t="s">
        <v>1929</v>
      </c>
    </row>
    <row r="322" spans="3:19" ht="15.75">
      <c r="C322" s="221" t="s">
        <v>2330</v>
      </c>
      <c r="D322" s="156" t="s">
        <v>1032</v>
      </c>
      <c r="E322" s="156" t="s">
        <v>1033</v>
      </c>
      <c r="F322" s="222">
        <v>42377</v>
      </c>
      <c r="G322" s="222">
        <v>42378</v>
      </c>
      <c r="H322" s="222">
        <v>42379</v>
      </c>
      <c r="I322" s="222">
        <v>42380</v>
      </c>
      <c r="J322" s="222">
        <v>42381</v>
      </c>
      <c r="K322" s="222">
        <v>42382</v>
      </c>
      <c r="L322" s="222">
        <v>42383</v>
      </c>
      <c r="M322" s="222">
        <v>42384</v>
      </c>
      <c r="N322" s="154" t="s">
        <v>1034</v>
      </c>
      <c r="O322" s="220" t="s">
        <v>1035</v>
      </c>
      <c r="P322" s="223" t="s">
        <v>1036</v>
      </c>
      <c r="Q322" s="223" t="s">
        <v>1037</v>
      </c>
      <c r="R322" s="154" t="s">
        <v>951</v>
      </c>
      <c r="S322" s="154" t="s">
        <v>1013</v>
      </c>
    </row>
    <row r="323" spans="3:19" ht="15.75">
      <c r="C323" s="26" t="s">
        <v>1038</v>
      </c>
      <c r="D323" s="101"/>
      <c r="E323" s="100">
        <f>SUM(F323:M323)</f>
        <v>0</v>
      </c>
      <c r="F323" s="101"/>
      <c r="G323" s="101"/>
      <c r="H323" s="101"/>
      <c r="I323" s="101"/>
      <c r="J323" s="101"/>
      <c r="K323" s="101"/>
      <c r="L323" s="101"/>
      <c r="M323" s="101"/>
      <c r="N323" s="23">
        <v>17900</v>
      </c>
      <c r="O323" s="29">
        <f>SUM(P323*1.02)</f>
        <v>13158</v>
      </c>
      <c r="P323" s="25">
        <v>12900</v>
      </c>
      <c r="Q323" s="31">
        <v>15</v>
      </c>
      <c r="R323" s="18" t="s">
        <v>1039</v>
      </c>
      <c r="S323" s="18" t="s">
        <v>1040</v>
      </c>
    </row>
    <row r="324" spans="3:19" ht="15.75">
      <c r="C324" s="33" t="s">
        <v>1280</v>
      </c>
      <c r="D324" s="101"/>
      <c r="E324" s="100">
        <f>SUM(F324:M324)</f>
        <v>0</v>
      </c>
      <c r="F324" s="104"/>
      <c r="G324" s="104"/>
      <c r="H324" s="104"/>
      <c r="I324" s="104"/>
      <c r="J324" s="104"/>
      <c r="K324" s="104"/>
      <c r="L324" s="104"/>
      <c r="M324" s="104"/>
      <c r="N324" s="25">
        <v>15900</v>
      </c>
      <c r="O324" s="29">
        <f>SUM(P324*1.02)</f>
        <v>13158</v>
      </c>
      <c r="P324" s="25">
        <v>12900</v>
      </c>
      <c r="Q324" s="25">
        <v>11</v>
      </c>
      <c r="R324" s="18" t="s">
        <v>16</v>
      </c>
      <c r="S324" s="18" t="s">
        <v>86</v>
      </c>
    </row>
    <row r="325" spans="3:19" ht="15.75">
      <c r="C325" s="26" t="s">
        <v>1565</v>
      </c>
      <c r="D325" s="101">
        <v>1</v>
      </c>
      <c r="E325" s="100">
        <f>SUM(F325:M325)</f>
        <v>1</v>
      </c>
      <c r="F325" s="104">
        <v>1</v>
      </c>
      <c r="G325" s="105"/>
      <c r="H325" s="104"/>
      <c r="I325" s="104"/>
      <c r="J325" s="104"/>
      <c r="K325" s="104"/>
      <c r="L325" s="104"/>
      <c r="M325" s="104"/>
      <c r="N325" s="23">
        <v>20900</v>
      </c>
      <c r="O325" s="29">
        <f>SUM(P325*1.02)</f>
        <v>17238</v>
      </c>
      <c r="P325" s="25">
        <v>16900</v>
      </c>
      <c r="Q325" s="31">
        <v>14</v>
      </c>
      <c r="R325" s="18" t="s">
        <v>16</v>
      </c>
      <c r="S325" s="18" t="s">
        <v>50</v>
      </c>
    </row>
    <row r="326" spans="3:19" ht="15.75">
      <c r="C326" s="16" t="s">
        <v>1281</v>
      </c>
      <c r="D326" s="101">
        <v>1</v>
      </c>
      <c r="E326" s="100">
        <f>SUM(F326:M326)</f>
        <v>1</v>
      </c>
      <c r="F326" s="101">
        <v>1</v>
      </c>
      <c r="G326" s="104"/>
      <c r="H326" s="104"/>
      <c r="I326" s="104"/>
      <c r="J326" s="104"/>
      <c r="K326" s="104"/>
      <c r="L326" s="104"/>
      <c r="M326" s="104"/>
      <c r="N326" s="23">
        <v>24900</v>
      </c>
      <c r="O326" s="29">
        <f>SUM(P326*1.02)</f>
        <v>20298</v>
      </c>
      <c r="P326" s="25">
        <v>19900</v>
      </c>
      <c r="Q326" s="25">
        <v>15</v>
      </c>
      <c r="R326" s="167" t="s">
        <v>228</v>
      </c>
      <c r="S326" s="25" t="s">
        <v>50</v>
      </c>
    </row>
    <row r="327" spans="3:19" ht="15.75">
      <c r="C327" s="16" t="s">
        <v>2222</v>
      </c>
      <c r="D327" s="101">
        <v>1</v>
      </c>
      <c r="E327" s="100">
        <f>SUM(F327:M327)</f>
        <v>1</v>
      </c>
      <c r="F327" s="101">
        <v>1</v>
      </c>
      <c r="G327" s="104"/>
      <c r="H327" s="104"/>
      <c r="I327" s="104"/>
      <c r="J327" s="104"/>
      <c r="K327" s="104"/>
      <c r="L327" s="104"/>
      <c r="M327" s="104"/>
      <c r="N327" s="23">
        <v>26900</v>
      </c>
      <c r="O327" s="29">
        <f>SUM(P327*1.02)</f>
        <v>22338</v>
      </c>
      <c r="P327" s="25">
        <v>21900</v>
      </c>
      <c r="Q327" s="25">
        <v>17</v>
      </c>
      <c r="R327" s="167" t="s">
        <v>228</v>
      </c>
      <c r="S327" s="25" t="s">
        <v>50</v>
      </c>
    </row>
    <row r="328" spans="3:19" ht="15.75">
      <c r="C328" s="26" t="s">
        <v>1357</v>
      </c>
      <c r="D328" s="101"/>
      <c r="E328" s="100">
        <f>SUM(F328:M328)</f>
        <v>0</v>
      </c>
      <c r="F328" s="101"/>
      <c r="G328" s="104"/>
      <c r="H328" s="104"/>
      <c r="I328" s="104"/>
      <c r="J328" s="104"/>
      <c r="K328" s="104"/>
      <c r="L328" s="104"/>
      <c r="M328" s="104"/>
      <c r="N328" s="23">
        <v>23900</v>
      </c>
      <c r="O328" s="29">
        <f>SUM(P328*1.02)</f>
        <v>18899.58</v>
      </c>
      <c r="P328" s="25">
        <v>18529</v>
      </c>
      <c r="Q328" s="31">
        <v>17</v>
      </c>
      <c r="R328" s="18" t="s">
        <v>16</v>
      </c>
      <c r="S328" s="18" t="s">
        <v>50</v>
      </c>
    </row>
    <row r="329" spans="3:19" ht="15.75">
      <c r="C329" s="26" t="s">
        <v>1362</v>
      </c>
      <c r="D329" s="101"/>
      <c r="E329" s="100">
        <f>SUM(F329:M329)</f>
        <v>0</v>
      </c>
      <c r="F329" s="101"/>
      <c r="G329" s="104"/>
      <c r="H329" s="104"/>
      <c r="I329" s="104"/>
      <c r="J329" s="104"/>
      <c r="K329" s="104"/>
      <c r="L329" s="104"/>
      <c r="M329" s="104"/>
      <c r="N329" s="23">
        <v>24900</v>
      </c>
      <c r="O329" s="29">
        <f>SUM(P329*1.02)</f>
        <v>21900.420000000002</v>
      </c>
      <c r="P329" s="25">
        <v>21471</v>
      </c>
      <c r="Q329" s="31">
        <v>17</v>
      </c>
      <c r="R329" s="18" t="s">
        <v>16</v>
      </c>
      <c r="S329" s="18" t="s">
        <v>50</v>
      </c>
    </row>
    <row r="330" spans="3:19" ht="15.75">
      <c r="C330" s="16" t="s">
        <v>1282</v>
      </c>
      <c r="D330" s="101">
        <v>0</v>
      </c>
      <c r="E330" s="100">
        <f>SUM(F330:M330)</f>
        <v>0</v>
      </c>
      <c r="F330" s="101">
        <v>0</v>
      </c>
      <c r="G330" s="101"/>
      <c r="H330" s="101"/>
      <c r="I330" s="101"/>
      <c r="J330" s="101"/>
      <c r="K330" s="101"/>
      <c r="L330" s="101"/>
      <c r="M330" s="101"/>
      <c r="N330" s="23">
        <v>33900</v>
      </c>
      <c r="O330" s="29">
        <f>SUM(P330*1.02)</f>
        <v>27662.4</v>
      </c>
      <c r="P330" s="25">
        <v>27120</v>
      </c>
      <c r="Q330" s="38" t="s">
        <v>450</v>
      </c>
      <c r="R330" s="18" t="s">
        <v>449</v>
      </c>
      <c r="S330" s="25" t="s">
        <v>178</v>
      </c>
    </row>
    <row r="331" spans="3:19" ht="15.75">
      <c r="C331" s="33" t="s">
        <v>1041</v>
      </c>
      <c r="D331" s="101"/>
      <c r="E331" s="100">
        <f>SUM(F331:M331)</f>
        <v>0</v>
      </c>
      <c r="F331" s="101"/>
      <c r="G331" s="104"/>
      <c r="H331" s="104"/>
      <c r="I331" s="104"/>
      <c r="J331" s="104"/>
      <c r="K331" s="104"/>
      <c r="L331" s="104"/>
      <c r="M331" s="104"/>
      <c r="N331" s="25">
        <v>27900</v>
      </c>
      <c r="O331" s="84">
        <f>SUM(P331*1.02)</f>
        <v>19278</v>
      </c>
      <c r="P331" s="25">
        <v>18900</v>
      </c>
      <c r="Q331" s="38" t="s">
        <v>1042</v>
      </c>
      <c r="R331" s="18" t="s">
        <v>1043</v>
      </c>
      <c r="S331" s="25" t="s">
        <v>1044</v>
      </c>
    </row>
    <row r="332" spans="3:19" ht="15.75">
      <c r="C332" s="16" t="s">
        <v>1045</v>
      </c>
      <c r="D332" s="101"/>
      <c r="E332" s="100">
        <f>SUM(F332:M332)</f>
        <v>0</v>
      </c>
      <c r="F332" s="104"/>
      <c r="G332" s="104"/>
      <c r="H332" s="104"/>
      <c r="I332" s="104"/>
      <c r="J332" s="104"/>
      <c r="K332" s="104"/>
      <c r="L332" s="104"/>
      <c r="M332" s="104"/>
      <c r="N332" s="23">
        <v>39900</v>
      </c>
      <c r="O332" s="84">
        <f>SUM(P332*1.02)</f>
        <v>27438</v>
      </c>
      <c r="P332" s="25">
        <v>26900</v>
      </c>
      <c r="Q332" s="38" t="s">
        <v>1046</v>
      </c>
      <c r="R332" s="18" t="s">
        <v>1047</v>
      </c>
      <c r="S332" s="25" t="s">
        <v>1048</v>
      </c>
    </row>
    <row r="333" spans="3:19" ht="15.75">
      <c r="C333" s="16" t="s">
        <v>1558</v>
      </c>
      <c r="D333" s="101"/>
      <c r="E333" s="100">
        <f>SUM(F333:M333)</f>
        <v>0</v>
      </c>
      <c r="F333" s="101"/>
      <c r="G333" s="101"/>
      <c r="H333" s="101"/>
      <c r="I333" s="101"/>
      <c r="J333" s="101"/>
      <c r="K333" s="101"/>
      <c r="L333" s="101"/>
      <c r="M333" s="101"/>
      <c r="N333" s="23">
        <v>25900</v>
      </c>
      <c r="O333" s="29">
        <f>SUM(P333*1.02)</f>
        <v>19278</v>
      </c>
      <c r="P333" s="25">
        <v>18900</v>
      </c>
      <c r="Q333" s="38" t="s">
        <v>1049</v>
      </c>
      <c r="R333" s="18" t="s">
        <v>1050</v>
      </c>
      <c r="S333" s="18" t="s">
        <v>1051</v>
      </c>
    </row>
    <row r="334" spans="3:19" ht="15.75">
      <c r="C334" s="16" t="s">
        <v>1559</v>
      </c>
      <c r="D334" s="101">
        <v>1</v>
      </c>
      <c r="E334" s="100">
        <f>SUM(F334:M334)</f>
        <v>1</v>
      </c>
      <c r="F334" s="101">
        <v>1</v>
      </c>
      <c r="G334" s="101"/>
      <c r="H334" s="101"/>
      <c r="I334" s="101"/>
      <c r="J334" s="101"/>
      <c r="K334" s="101"/>
      <c r="L334" s="101"/>
      <c r="M334" s="101"/>
      <c r="N334" s="23">
        <v>8490</v>
      </c>
      <c r="O334" s="84">
        <f>SUM(P334*1.02)</f>
        <v>6875.82</v>
      </c>
      <c r="P334" s="25">
        <f>7490*0.9</f>
        <v>6741</v>
      </c>
      <c r="Q334" s="51">
        <v>7</v>
      </c>
      <c r="R334" s="24" t="s">
        <v>1061</v>
      </c>
      <c r="S334" s="25" t="s">
        <v>1062</v>
      </c>
    </row>
    <row r="335" spans="3:19" ht="15.75">
      <c r="C335" s="16" t="s">
        <v>1560</v>
      </c>
      <c r="D335" s="101"/>
      <c r="E335" s="100">
        <f>SUM(F335:M335)</f>
        <v>0</v>
      </c>
      <c r="F335" s="101"/>
      <c r="G335" s="101"/>
      <c r="H335" s="101"/>
      <c r="I335" s="101"/>
      <c r="J335" s="101"/>
      <c r="K335" s="101"/>
      <c r="L335" s="101"/>
      <c r="M335" s="101"/>
      <c r="N335" s="23">
        <v>8990</v>
      </c>
      <c r="O335" s="84">
        <f>SUM(P335*1.02)</f>
        <v>7793.82</v>
      </c>
      <c r="P335" s="25">
        <f>8490*0.9</f>
        <v>7641</v>
      </c>
      <c r="Q335" s="51">
        <v>7.5</v>
      </c>
      <c r="R335" s="24" t="s">
        <v>1061</v>
      </c>
      <c r="S335" s="25" t="s">
        <v>1114</v>
      </c>
    </row>
    <row r="336" spans="3:19" ht="15.75">
      <c r="C336" s="26" t="s">
        <v>1567</v>
      </c>
      <c r="D336" s="101">
        <v>1</v>
      </c>
      <c r="E336" s="100">
        <f>SUM(F336:M336)</f>
        <v>1</v>
      </c>
      <c r="F336" s="101">
        <v>1</v>
      </c>
      <c r="G336" s="101"/>
      <c r="H336" s="101"/>
      <c r="I336" s="101"/>
      <c r="J336" s="101"/>
      <c r="K336" s="101"/>
      <c r="L336" s="101"/>
      <c r="M336" s="101"/>
      <c r="N336" s="23">
        <v>12900</v>
      </c>
      <c r="O336" s="84">
        <f>SUM(P336*1.02)</f>
        <v>11842.2</v>
      </c>
      <c r="P336" s="25">
        <f>12900*0.9</f>
        <v>11610</v>
      </c>
      <c r="Q336" s="25">
        <v>11</v>
      </c>
      <c r="R336" s="24" t="s">
        <v>1061</v>
      </c>
      <c r="S336" s="25" t="s">
        <v>1568</v>
      </c>
    </row>
    <row r="337" spans="3:19" ht="15.75">
      <c r="C337" s="16" t="s">
        <v>1566</v>
      </c>
      <c r="D337" s="100"/>
      <c r="E337" s="100">
        <f>SUM(F337:M337)</f>
        <v>0</v>
      </c>
      <c r="F337" s="104"/>
      <c r="G337" s="104"/>
      <c r="H337" s="104"/>
      <c r="I337" s="104"/>
      <c r="J337" s="104"/>
      <c r="K337" s="104"/>
      <c r="L337" s="104"/>
      <c r="M337" s="104"/>
      <c r="N337" s="36">
        <v>15490</v>
      </c>
      <c r="O337" s="84">
        <f>SUM(P337*1.02)</f>
        <v>12760.2</v>
      </c>
      <c r="P337" s="34">
        <f>13900*0.9</f>
        <v>12510</v>
      </c>
      <c r="Q337" s="25" t="s">
        <v>1247</v>
      </c>
      <c r="R337" s="69" t="s">
        <v>1248</v>
      </c>
      <c r="S337" s="25" t="s">
        <v>1249</v>
      </c>
    </row>
    <row r="338" spans="3:19" ht="15.75">
      <c r="C338" s="16" t="s">
        <v>1561</v>
      </c>
      <c r="D338" s="100">
        <v>1</v>
      </c>
      <c r="E338" s="100">
        <f>SUM(F338:M338)</f>
        <v>1</v>
      </c>
      <c r="F338" s="101">
        <v>1</v>
      </c>
      <c r="G338" s="101"/>
      <c r="H338" s="101"/>
      <c r="I338" s="101"/>
      <c r="J338" s="101"/>
      <c r="K338" s="101"/>
      <c r="L338" s="101"/>
      <c r="M338" s="101"/>
      <c r="N338" s="36">
        <v>16900</v>
      </c>
      <c r="O338" s="84">
        <f>SUM(P338*1.02)</f>
        <v>13158</v>
      </c>
      <c r="P338" s="34">
        <v>12900</v>
      </c>
      <c r="Q338" s="40" t="s">
        <v>1251</v>
      </c>
      <c r="R338" s="24" t="s">
        <v>1058</v>
      </c>
      <c r="S338" s="25" t="s">
        <v>1250</v>
      </c>
    </row>
    <row r="339" spans="3:19" ht="15.75">
      <c r="C339" s="16" t="s">
        <v>1580</v>
      </c>
      <c r="D339" s="100"/>
      <c r="E339" s="100">
        <f>SUM(F339:M339)</f>
        <v>0</v>
      </c>
      <c r="F339" s="166"/>
      <c r="G339" s="166"/>
      <c r="H339" s="166"/>
      <c r="I339" s="166"/>
      <c r="J339" s="166"/>
      <c r="K339" s="24"/>
      <c r="L339" s="24"/>
      <c r="M339" s="24"/>
      <c r="N339" s="36">
        <v>7490</v>
      </c>
      <c r="O339" s="84">
        <f>SUM(P339*1.02)</f>
        <v>5100</v>
      </c>
      <c r="P339" s="34">
        <v>5000</v>
      </c>
      <c r="Q339" s="145" t="s">
        <v>1577</v>
      </c>
      <c r="R339" s="167" t="s">
        <v>1578</v>
      </c>
      <c r="S339" s="25" t="s">
        <v>1579</v>
      </c>
    </row>
    <row r="340" spans="3:19" ht="15.75">
      <c r="C340" s="16" t="s">
        <v>1363</v>
      </c>
      <c r="D340" s="100"/>
      <c r="E340" s="100">
        <f>SUM(F340:M340)</f>
        <v>0</v>
      </c>
      <c r="F340" s="104"/>
      <c r="G340" s="104"/>
      <c r="H340" s="104"/>
      <c r="I340" s="104"/>
      <c r="J340" s="104"/>
      <c r="K340" s="104"/>
      <c r="L340" s="104"/>
      <c r="M340" s="104"/>
      <c r="N340" s="36">
        <v>6990</v>
      </c>
      <c r="O340" s="84">
        <f>SUM(P340*1.02)</f>
        <v>4590</v>
      </c>
      <c r="P340" s="34">
        <v>4500</v>
      </c>
      <c r="Q340" s="25">
        <v>6</v>
      </c>
      <c r="R340" s="18" t="s">
        <v>1364</v>
      </c>
      <c r="S340" s="25" t="s">
        <v>1365</v>
      </c>
    </row>
    <row r="341" spans="3:19" ht="15.75">
      <c r="C341" s="146" t="s">
        <v>1564</v>
      </c>
      <c r="D341" s="100"/>
      <c r="E341" s="100">
        <f>SUM(F341:M341)</f>
        <v>0</v>
      </c>
      <c r="F341" s="104"/>
      <c r="G341" s="104"/>
      <c r="H341" s="104"/>
      <c r="I341" s="104"/>
      <c r="J341" s="104"/>
      <c r="K341" s="104"/>
      <c r="L341" s="104"/>
      <c r="M341" s="104"/>
      <c r="N341" s="36">
        <v>31900</v>
      </c>
      <c r="O341" s="84">
        <f>SUM(P341*1.02)</f>
        <v>20285.760000000002</v>
      </c>
      <c r="P341" s="34">
        <v>19888</v>
      </c>
      <c r="Q341" s="38" t="s">
        <v>1257</v>
      </c>
      <c r="R341" s="69" t="s">
        <v>1259</v>
      </c>
      <c r="S341" s="25" t="s">
        <v>1258</v>
      </c>
    </row>
    <row r="342" spans="3:19" ht="15.75">
      <c r="C342" s="16" t="s">
        <v>1562</v>
      </c>
      <c r="D342" s="100">
        <v>1</v>
      </c>
      <c r="E342" s="100">
        <f>SUM(F342:M342)</f>
        <v>1</v>
      </c>
      <c r="F342" s="104">
        <v>1</v>
      </c>
      <c r="G342" s="104"/>
      <c r="H342" s="104"/>
      <c r="I342" s="104"/>
      <c r="J342" s="104"/>
      <c r="K342" s="104"/>
      <c r="L342" s="104"/>
      <c r="M342" s="104"/>
      <c r="N342" s="36">
        <v>18900</v>
      </c>
      <c r="O342" s="84">
        <f>SUM(P342*1.02)</f>
        <v>17350.2</v>
      </c>
      <c r="P342" s="34">
        <f>SUM(N342*0.9)</f>
        <v>17010</v>
      </c>
      <c r="Q342" s="145" t="s">
        <v>1563</v>
      </c>
      <c r="R342" s="167" t="s">
        <v>1059</v>
      </c>
      <c r="S342" s="25" t="s">
        <v>1060</v>
      </c>
    </row>
    <row r="343" spans="3:19" ht="15.75">
      <c r="C343" s="16" t="s">
        <v>1366</v>
      </c>
      <c r="D343" s="100">
        <v>2</v>
      </c>
      <c r="E343" s="100">
        <f>SUM(F343:M343)</f>
        <v>2</v>
      </c>
      <c r="F343" s="104">
        <v>2</v>
      </c>
      <c r="G343" s="104"/>
      <c r="H343" s="104"/>
      <c r="I343" s="104"/>
      <c r="J343" s="104"/>
      <c r="K343" s="104"/>
      <c r="L343" s="104"/>
      <c r="M343" s="104"/>
      <c r="N343" s="23">
        <v>9490</v>
      </c>
      <c r="O343" s="84">
        <f>SUM(P343*1.02)</f>
        <v>6741.18</v>
      </c>
      <c r="P343" s="25">
        <v>6609</v>
      </c>
      <c r="Q343" s="25">
        <v>10</v>
      </c>
      <c r="R343" s="18" t="s">
        <v>1364</v>
      </c>
      <c r="S343" s="25" t="s">
        <v>1367</v>
      </c>
    </row>
    <row r="344" spans="3:19" ht="15.75">
      <c r="C344" s="50" t="s">
        <v>1356</v>
      </c>
      <c r="D344" s="100">
        <v>1</v>
      </c>
      <c r="E344" s="100">
        <f>SUM(F344:M344)</f>
        <v>1</v>
      </c>
      <c r="F344" s="104">
        <v>1</v>
      </c>
      <c r="G344" s="104"/>
      <c r="H344" s="104"/>
      <c r="I344" s="104"/>
      <c r="J344" s="104"/>
      <c r="K344" s="104"/>
      <c r="L344" s="104"/>
      <c r="M344" s="104"/>
      <c r="N344" s="23">
        <v>19900</v>
      </c>
      <c r="O344" s="84">
        <f>SUM(P344*1.02)</f>
        <v>16218</v>
      </c>
      <c r="P344" s="25">
        <v>15900</v>
      </c>
      <c r="Q344" s="25" t="s">
        <v>1255</v>
      </c>
      <c r="R344" s="24" t="s">
        <v>1256</v>
      </c>
      <c r="S344" s="25" t="s">
        <v>1254</v>
      </c>
    </row>
    <row r="345" spans="3:19" ht="15.75">
      <c r="C345" s="221" t="s">
        <v>2336</v>
      </c>
      <c r="D345" s="156" t="s">
        <v>439</v>
      </c>
      <c r="E345" s="156" t="s">
        <v>281</v>
      </c>
      <c r="F345" s="222">
        <v>42377</v>
      </c>
      <c r="G345" s="222">
        <v>42378</v>
      </c>
      <c r="H345" s="222">
        <v>42379</v>
      </c>
      <c r="I345" s="222">
        <v>42380</v>
      </c>
      <c r="J345" s="222">
        <v>42381</v>
      </c>
      <c r="K345" s="222">
        <v>42382</v>
      </c>
      <c r="L345" s="222">
        <v>42383</v>
      </c>
      <c r="M345" s="222">
        <v>42384</v>
      </c>
      <c r="N345" s="154" t="s">
        <v>12</v>
      </c>
      <c r="O345" s="220" t="s">
        <v>103</v>
      </c>
      <c r="P345" s="223" t="s">
        <v>104</v>
      </c>
      <c r="Q345" s="223" t="s">
        <v>23</v>
      </c>
      <c r="R345" s="154" t="s">
        <v>13</v>
      </c>
      <c r="S345" s="154" t="s">
        <v>24</v>
      </c>
    </row>
    <row r="346" spans="3:19" ht="15.75">
      <c r="C346" s="16" t="s">
        <v>1368</v>
      </c>
      <c r="D346" s="101">
        <v>1</v>
      </c>
      <c r="E346" s="100">
        <f>SUM(F346:M346)</f>
        <v>1</v>
      </c>
      <c r="F346" s="101">
        <v>1</v>
      </c>
      <c r="G346" s="101"/>
      <c r="H346" s="101"/>
      <c r="I346" s="101"/>
      <c r="J346" s="101"/>
      <c r="K346" s="101"/>
      <c r="L346" s="101"/>
      <c r="M346" s="101"/>
      <c r="N346" s="23">
        <v>8990</v>
      </c>
      <c r="O346" s="29">
        <f>SUM(P346*1.02)</f>
        <v>6109.8</v>
      </c>
      <c r="P346" s="25">
        <v>5990</v>
      </c>
      <c r="Q346" s="31">
        <v>7</v>
      </c>
      <c r="R346" s="18" t="s">
        <v>1369</v>
      </c>
      <c r="S346" s="18" t="s">
        <v>1370</v>
      </c>
    </row>
    <row r="347" spans="3:19" ht="15.75" hidden="1">
      <c r="C347" s="206" t="s">
        <v>995</v>
      </c>
      <c r="D347" s="110" t="s">
        <v>996</v>
      </c>
      <c r="E347" s="110" t="s">
        <v>997</v>
      </c>
      <c r="F347" s="132">
        <v>42377</v>
      </c>
      <c r="G347" s="132">
        <v>42378</v>
      </c>
      <c r="H347" s="132">
        <v>42379</v>
      </c>
      <c r="I347" s="132">
        <v>42380</v>
      </c>
      <c r="J347" s="132">
        <v>42381</v>
      </c>
      <c r="K347" s="132">
        <v>42382</v>
      </c>
      <c r="L347" s="132">
        <v>42383</v>
      </c>
      <c r="M347" s="132">
        <v>42384</v>
      </c>
      <c r="N347" s="18" t="s">
        <v>998</v>
      </c>
      <c r="O347" s="216" t="s">
        <v>999</v>
      </c>
      <c r="P347" s="207" t="s">
        <v>1000</v>
      </c>
      <c r="Q347" s="207" t="s">
        <v>1001</v>
      </c>
      <c r="R347" s="18" t="s">
        <v>1002</v>
      </c>
      <c r="S347" s="18" t="s">
        <v>1052</v>
      </c>
    </row>
    <row r="348" spans="3:19" ht="17.25" hidden="1">
      <c r="C348" s="26" t="s">
        <v>1261</v>
      </c>
      <c r="D348" s="101"/>
      <c r="E348" s="100">
        <f>SUM(F348:M348)</f>
        <v>0</v>
      </c>
      <c r="F348" s="100"/>
      <c r="G348" s="100"/>
      <c r="H348" s="116"/>
      <c r="I348" s="116"/>
      <c r="J348" s="116"/>
      <c r="K348" s="116"/>
      <c r="L348" s="116"/>
      <c r="M348" s="116"/>
      <c r="N348" s="57">
        <v>3688</v>
      </c>
      <c r="O348" s="219">
        <f>SUM(P348*1.02)</f>
        <v>2089.98</v>
      </c>
      <c r="P348" s="147">
        <v>2049</v>
      </c>
      <c r="Q348" s="18" t="s">
        <v>1262</v>
      </c>
      <c r="R348" s="68" t="s">
        <v>1263</v>
      </c>
      <c r="S348" s="18" t="s">
        <v>1264</v>
      </c>
    </row>
    <row r="349" spans="3:19" ht="17.25" hidden="1">
      <c r="C349" s="26" t="s">
        <v>2263</v>
      </c>
      <c r="D349" s="101">
        <v>2</v>
      </c>
      <c r="E349" s="100">
        <v>2</v>
      </c>
      <c r="F349" s="100">
        <v>2</v>
      </c>
      <c r="G349" s="100"/>
      <c r="H349" s="116"/>
      <c r="I349" s="116"/>
      <c r="J349" s="116"/>
      <c r="K349" s="116"/>
      <c r="L349" s="116"/>
      <c r="M349" s="116"/>
      <c r="N349" s="23">
        <v>2488</v>
      </c>
      <c r="O349" s="29">
        <f>SUM(P349*1.02)</f>
        <v>1390.26</v>
      </c>
      <c r="P349" s="25">
        <v>1363</v>
      </c>
      <c r="Q349" s="18" t="s">
        <v>1129</v>
      </c>
      <c r="R349" s="167" t="s">
        <v>1130</v>
      </c>
      <c r="S349" s="18" t="s">
        <v>1131</v>
      </c>
    </row>
    <row r="350" spans="3:19" ht="16.5" hidden="1">
      <c r="C350" s="26" t="s">
        <v>2264</v>
      </c>
      <c r="D350" s="100">
        <v>1</v>
      </c>
      <c r="E350" s="101">
        <v>1</v>
      </c>
      <c r="F350" s="100">
        <v>1</v>
      </c>
      <c r="G350" s="100"/>
      <c r="H350" s="100"/>
      <c r="I350" s="100"/>
      <c r="J350" s="100"/>
      <c r="K350" s="100"/>
      <c r="L350" s="100"/>
      <c r="M350" s="100"/>
      <c r="N350" s="23">
        <v>2988</v>
      </c>
      <c r="O350" s="209">
        <f>SUM(P350*1.02)</f>
        <v>1788.06</v>
      </c>
      <c r="P350" s="148">
        <v>1753</v>
      </c>
      <c r="Q350" s="18" t="s">
        <v>1129</v>
      </c>
      <c r="R350" s="167" t="s">
        <v>1144</v>
      </c>
      <c r="S350" s="18" t="s">
        <v>1131</v>
      </c>
    </row>
    <row r="351" spans="3:19" ht="17.25" hidden="1">
      <c r="C351" s="26" t="s">
        <v>1265</v>
      </c>
      <c r="D351" s="101">
        <v>8</v>
      </c>
      <c r="E351" s="100">
        <f>SUM(F351:M351)</f>
        <v>8</v>
      </c>
      <c r="F351" s="100">
        <v>8</v>
      </c>
      <c r="G351" s="100"/>
      <c r="H351" s="116"/>
      <c r="I351" s="116"/>
      <c r="J351" s="116"/>
      <c r="K351" s="116"/>
      <c r="L351" s="116"/>
      <c r="M351" s="116"/>
      <c r="N351" s="23">
        <v>2688</v>
      </c>
      <c r="O351" s="29">
        <f>SUM(P351*1.02)</f>
        <v>1290.3</v>
      </c>
      <c r="P351" s="25">
        <v>1265</v>
      </c>
      <c r="Q351" s="18" t="s">
        <v>1266</v>
      </c>
      <c r="R351" s="167" t="s">
        <v>1267</v>
      </c>
      <c r="S351" s="18" t="s">
        <v>1264</v>
      </c>
    </row>
    <row r="352" spans="3:19" ht="15.75" hidden="1">
      <c r="C352" s="26" t="s">
        <v>2262</v>
      </c>
      <c r="D352" s="100">
        <v>1</v>
      </c>
      <c r="E352" s="101">
        <v>1</v>
      </c>
      <c r="F352" s="100">
        <v>1</v>
      </c>
      <c r="G352" s="100"/>
      <c r="H352" s="100"/>
      <c r="I352" s="100"/>
      <c r="J352" s="100"/>
      <c r="K352" s="100"/>
      <c r="L352" s="100"/>
      <c r="M352" s="100"/>
      <c r="N352" s="52">
        <v>6488</v>
      </c>
      <c r="O352" s="155">
        <f>SUM(P352*1.02)</f>
        <v>4490.04</v>
      </c>
      <c r="P352" s="52">
        <v>4402</v>
      </c>
      <c r="Q352" s="31" t="s">
        <v>2259</v>
      </c>
      <c r="R352" s="18" t="s">
        <v>1233</v>
      </c>
      <c r="S352" s="18" t="s">
        <v>1234</v>
      </c>
    </row>
    <row r="353" spans="3:19" ht="15.75">
      <c r="C353" s="230" t="s">
        <v>2337</v>
      </c>
      <c r="D353" s="231" t="s">
        <v>439</v>
      </c>
      <c r="E353" s="156" t="s">
        <v>281</v>
      </c>
      <c r="F353" s="222">
        <v>42377</v>
      </c>
      <c r="G353" s="222">
        <v>42378</v>
      </c>
      <c r="H353" s="222">
        <v>42379</v>
      </c>
      <c r="I353" s="222">
        <v>42380</v>
      </c>
      <c r="J353" s="222">
        <v>42381</v>
      </c>
      <c r="K353" s="222">
        <v>42382</v>
      </c>
      <c r="L353" s="222">
        <v>42383</v>
      </c>
      <c r="M353" s="222">
        <v>42384</v>
      </c>
      <c r="N353" s="154" t="s">
        <v>12</v>
      </c>
      <c r="O353" s="220" t="s">
        <v>103</v>
      </c>
      <c r="P353" s="223" t="s">
        <v>104</v>
      </c>
      <c r="Q353" s="223" t="s">
        <v>39</v>
      </c>
      <c r="R353" s="154" t="s">
        <v>13</v>
      </c>
      <c r="S353" s="154" t="s">
        <v>42</v>
      </c>
    </row>
    <row r="354" spans="3:19" ht="17.25">
      <c r="C354" s="26" t="s">
        <v>1596</v>
      </c>
      <c r="D354" s="101"/>
      <c r="E354" s="100">
        <f>SUM(F354:M354)</f>
        <v>0</v>
      </c>
      <c r="F354" s="100"/>
      <c r="G354" s="100"/>
      <c r="H354" s="100"/>
      <c r="I354" s="100"/>
      <c r="J354" s="100"/>
      <c r="K354" s="100"/>
      <c r="L354" s="100"/>
      <c r="M354" s="100"/>
      <c r="N354" s="23">
        <v>2490</v>
      </c>
      <c r="O354" s="29">
        <f>SUM(P354*1.02)</f>
        <v>1490.22</v>
      </c>
      <c r="P354" s="25">
        <v>1461</v>
      </c>
      <c r="Q354" s="18" t="s">
        <v>1598</v>
      </c>
      <c r="R354" s="68" t="s">
        <v>1599</v>
      </c>
      <c r="S354" s="18"/>
    </row>
    <row r="355" spans="3:19" ht="17.25">
      <c r="C355" s="26" t="s">
        <v>1597</v>
      </c>
      <c r="D355" s="101"/>
      <c r="E355" s="100">
        <f>SUM(F355:M355)</f>
        <v>0</v>
      </c>
      <c r="F355" s="100"/>
      <c r="G355" s="100"/>
      <c r="H355" s="100"/>
      <c r="I355" s="100"/>
      <c r="J355" s="100"/>
      <c r="K355" s="100"/>
      <c r="L355" s="100"/>
      <c r="M355" s="100"/>
      <c r="N355" s="23">
        <v>2890</v>
      </c>
      <c r="O355" s="29">
        <f>SUM(P355*1.02)</f>
        <v>1790.1000000000001</v>
      </c>
      <c r="P355" s="25">
        <v>1755</v>
      </c>
      <c r="Q355" s="18" t="s">
        <v>1600</v>
      </c>
      <c r="R355" s="68" t="s">
        <v>1601</v>
      </c>
      <c r="S355" s="18"/>
    </row>
    <row r="356" spans="3:20" ht="24">
      <c r="C356" s="235" t="s">
        <v>2343</v>
      </c>
      <c r="D356" s="235"/>
      <c r="E356" s="235"/>
      <c r="F356" s="235"/>
      <c r="G356" s="235"/>
      <c r="H356" s="235"/>
      <c r="I356" s="235"/>
      <c r="J356" s="235"/>
      <c r="K356" s="235"/>
      <c r="L356" s="235"/>
      <c r="M356" s="235"/>
      <c r="N356" s="235"/>
      <c r="O356" s="235"/>
      <c r="P356" s="235"/>
      <c r="Q356" s="235"/>
      <c r="R356" s="235"/>
      <c r="S356" s="235"/>
      <c r="T356" s="235"/>
    </row>
    <row r="357" spans="3:19" ht="15.75">
      <c r="C357" s="221" t="s">
        <v>2334</v>
      </c>
      <c r="D357" s="156" t="s">
        <v>439</v>
      </c>
      <c r="E357" s="156" t="s">
        <v>281</v>
      </c>
      <c r="F357" s="222">
        <v>42377</v>
      </c>
      <c r="G357" s="222">
        <v>42378</v>
      </c>
      <c r="H357" s="222">
        <v>42379</v>
      </c>
      <c r="I357" s="222">
        <v>42380</v>
      </c>
      <c r="J357" s="222">
        <v>42381</v>
      </c>
      <c r="K357" s="222">
        <v>42382</v>
      </c>
      <c r="L357" s="222">
        <v>42383</v>
      </c>
      <c r="M357" s="222">
        <v>42384</v>
      </c>
      <c r="N357" s="154" t="s">
        <v>12</v>
      </c>
      <c r="O357" s="220" t="s">
        <v>103</v>
      </c>
      <c r="P357" s="223" t="s">
        <v>104</v>
      </c>
      <c r="Q357" s="220" t="s">
        <v>19</v>
      </c>
      <c r="R357" s="154" t="s">
        <v>13</v>
      </c>
      <c r="S357" s="154" t="s">
        <v>241</v>
      </c>
    </row>
    <row r="358" spans="3:19" ht="15.75">
      <c r="C358" s="50" t="s">
        <v>1628</v>
      </c>
      <c r="D358" s="101"/>
      <c r="E358" s="100">
        <f>SUM(F358:M358)</f>
        <v>0</v>
      </c>
      <c r="F358" s="101"/>
      <c r="G358" s="101"/>
      <c r="H358" s="100"/>
      <c r="I358" s="101"/>
      <c r="J358" s="101"/>
      <c r="K358" s="101"/>
      <c r="L358" s="101"/>
      <c r="M358" s="101"/>
      <c r="N358" s="19">
        <v>11900</v>
      </c>
      <c r="O358" s="25">
        <f>SUM(P358*1.02)</f>
        <v>7989.66</v>
      </c>
      <c r="P358" s="23">
        <v>7833</v>
      </c>
      <c r="Q358" s="20">
        <v>32</v>
      </c>
      <c r="R358" s="167" t="s">
        <v>84</v>
      </c>
      <c r="S358" s="18" t="s">
        <v>955</v>
      </c>
    </row>
    <row r="359" spans="3:19" ht="15.75">
      <c r="C359" s="50" t="s">
        <v>1629</v>
      </c>
      <c r="D359" s="101"/>
      <c r="E359" s="100">
        <f>SUM(F359:M359)</f>
        <v>0</v>
      </c>
      <c r="F359" s="101"/>
      <c r="G359" s="101"/>
      <c r="H359" s="100"/>
      <c r="I359" s="101"/>
      <c r="J359" s="101"/>
      <c r="K359" s="101"/>
      <c r="L359" s="101"/>
      <c r="M359" s="101"/>
      <c r="N359" s="19">
        <v>16900</v>
      </c>
      <c r="O359" s="25">
        <f>SUM(P359*1.02)</f>
        <v>12739.800000000001</v>
      </c>
      <c r="P359" s="23">
        <v>12490</v>
      </c>
      <c r="Q359" s="20">
        <v>42</v>
      </c>
      <c r="R359" s="167" t="s">
        <v>84</v>
      </c>
      <c r="S359" s="18" t="s">
        <v>1630</v>
      </c>
    </row>
    <row r="360" spans="3:19" ht="15.75">
      <c r="C360" s="50" t="s">
        <v>1631</v>
      </c>
      <c r="D360" s="101">
        <v>2</v>
      </c>
      <c r="E360" s="100">
        <f>SUM(F360:M360)</f>
        <v>0</v>
      </c>
      <c r="F360" s="101"/>
      <c r="G360" s="101"/>
      <c r="H360" s="100"/>
      <c r="I360" s="101"/>
      <c r="J360" s="101"/>
      <c r="K360" s="101"/>
      <c r="L360" s="101"/>
      <c r="M360" s="101"/>
      <c r="N360" s="19">
        <v>18900</v>
      </c>
      <c r="O360" s="25">
        <f>SUM(P360*1.02)</f>
        <v>15198</v>
      </c>
      <c r="P360" s="23">
        <v>14900</v>
      </c>
      <c r="Q360" s="20">
        <v>50</v>
      </c>
      <c r="R360" s="167" t="s">
        <v>84</v>
      </c>
      <c r="S360" s="18"/>
    </row>
    <row r="361" spans="3:19" ht="15.75">
      <c r="C361" s="221" t="s">
        <v>2330</v>
      </c>
      <c r="D361" s="231" t="s">
        <v>439</v>
      </c>
      <c r="E361" s="231" t="s">
        <v>281</v>
      </c>
      <c r="F361" s="222">
        <v>42377</v>
      </c>
      <c r="G361" s="222">
        <v>42378</v>
      </c>
      <c r="H361" s="222">
        <v>42379</v>
      </c>
      <c r="I361" s="222">
        <v>42380</v>
      </c>
      <c r="J361" s="222">
        <v>42381</v>
      </c>
      <c r="K361" s="222">
        <v>42382</v>
      </c>
      <c r="L361" s="222">
        <v>42383</v>
      </c>
      <c r="M361" s="222">
        <v>42384</v>
      </c>
      <c r="N361" s="232" t="s">
        <v>12</v>
      </c>
      <c r="O361" s="233" t="s">
        <v>103</v>
      </c>
      <c r="P361" s="234" t="s">
        <v>104</v>
      </c>
      <c r="Q361" s="234" t="s">
        <v>226</v>
      </c>
      <c r="R361" s="232" t="s">
        <v>13</v>
      </c>
      <c r="S361" s="232" t="s">
        <v>42</v>
      </c>
    </row>
    <row r="362" spans="3:19" ht="15.75">
      <c r="C362" s="16" t="s">
        <v>1260</v>
      </c>
      <c r="D362" s="100"/>
      <c r="E362" s="100">
        <f>SUM(F362:M362)</f>
        <v>0</v>
      </c>
      <c r="F362" s="104"/>
      <c r="G362" s="104"/>
      <c r="H362" s="104"/>
      <c r="I362" s="104"/>
      <c r="J362" s="104"/>
      <c r="K362" s="104"/>
      <c r="L362" s="104"/>
      <c r="M362" s="104"/>
      <c r="N362" s="23">
        <v>14900</v>
      </c>
      <c r="O362" s="34">
        <f>SUM(P362*1.02)</f>
        <v>9679.8</v>
      </c>
      <c r="P362" s="25">
        <v>9490</v>
      </c>
      <c r="Q362" s="25" t="s">
        <v>1252</v>
      </c>
      <c r="R362" s="24">
        <v>4</v>
      </c>
      <c r="S362" s="25" t="s">
        <v>1253</v>
      </c>
    </row>
    <row r="363" spans="3:19" ht="15.75">
      <c r="C363" s="16" t="s">
        <v>1632</v>
      </c>
      <c r="D363" s="100">
        <v>22</v>
      </c>
      <c r="E363" s="119">
        <f>SUM(F363:M363)</f>
        <v>9</v>
      </c>
      <c r="F363" s="101">
        <v>5</v>
      </c>
      <c r="G363" s="101"/>
      <c r="H363" s="101">
        <v>4</v>
      </c>
      <c r="I363" s="101"/>
      <c r="J363" s="101"/>
      <c r="K363" s="104"/>
      <c r="L363" s="104"/>
      <c r="M363" s="104"/>
      <c r="N363" s="23">
        <v>22900</v>
      </c>
      <c r="O363" s="93">
        <f>SUM(P363*1.02)</f>
        <v>16218</v>
      </c>
      <c r="P363" s="25">
        <v>15900</v>
      </c>
      <c r="Q363" s="25" t="s">
        <v>1633</v>
      </c>
      <c r="R363" s="24">
        <v>1</v>
      </c>
      <c r="S363" s="25" t="s">
        <v>1634</v>
      </c>
    </row>
    <row r="364" spans="3:19" ht="15.75">
      <c r="C364" s="90" t="s">
        <v>2192</v>
      </c>
      <c r="D364" s="119">
        <v>41</v>
      </c>
      <c r="E364" s="119">
        <f>SUM(F364:M364)</f>
        <v>30</v>
      </c>
      <c r="F364" s="118">
        <v>10</v>
      </c>
      <c r="G364" s="118">
        <v>5</v>
      </c>
      <c r="H364" s="118">
        <v>5</v>
      </c>
      <c r="I364" s="118"/>
      <c r="J364" s="118">
        <v>10</v>
      </c>
      <c r="K364" s="119"/>
      <c r="L364" s="118"/>
      <c r="M364" s="118"/>
      <c r="N364" s="92">
        <v>22900</v>
      </c>
      <c r="O364" s="93">
        <f>SUM(P364*1.02)</f>
        <v>17238</v>
      </c>
      <c r="P364" s="94">
        <v>16900</v>
      </c>
      <c r="Q364" s="94" t="s">
        <v>2171</v>
      </c>
      <c r="R364" s="91">
        <v>1</v>
      </c>
      <c r="S364" s="94" t="s">
        <v>2172</v>
      </c>
    </row>
    <row r="365" spans="3:19" ht="15.75">
      <c r="C365" s="90" t="s">
        <v>1635</v>
      </c>
      <c r="D365" s="119"/>
      <c r="E365" s="119">
        <f>SUM(F365:M365)</f>
        <v>0</v>
      </c>
      <c r="F365" s="118"/>
      <c r="G365" s="118"/>
      <c r="H365" s="118"/>
      <c r="I365" s="118"/>
      <c r="J365" s="118"/>
      <c r="K365" s="119"/>
      <c r="L365" s="118"/>
      <c r="M365" s="118"/>
      <c r="N365" s="92">
        <v>22900</v>
      </c>
      <c r="O365" s="93">
        <f>SUM(P365*1.02)</f>
        <v>17985.66</v>
      </c>
      <c r="P365" s="94">
        <f>SUM(N365*0.77)</f>
        <v>17633</v>
      </c>
      <c r="Q365" s="94" t="s">
        <v>1636</v>
      </c>
      <c r="R365" s="91">
        <v>1</v>
      </c>
      <c r="S365" s="94" t="s">
        <v>1053</v>
      </c>
    </row>
    <row r="366" spans="3:19" ht="15.75">
      <c r="C366" s="16" t="s">
        <v>1921</v>
      </c>
      <c r="D366" s="100"/>
      <c r="E366" s="100">
        <f>SUM(F366:M366)</f>
        <v>0</v>
      </c>
      <c r="F366" s="104"/>
      <c r="G366" s="104"/>
      <c r="H366" s="104"/>
      <c r="I366" s="104"/>
      <c r="J366" s="104"/>
      <c r="K366" s="100"/>
      <c r="L366" s="104"/>
      <c r="M366" s="104"/>
      <c r="N366" s="23">
        <v>22900</v>
      </c>
      <c r="O366" s="34">
        <f>SUM(P366*1.02)</f>
        <v>17985.66</v>
      </c>
      <c r="P366" s="25">
        <f>SUM(N366*0.77)</f>
        <v>17633</v>
      </c>
      <c r="Q366" s="25" t="s">
        <v>1636</v>
      </c>
      <c r="R366" s="24">
        <v>1</v>
      </c>
      <c r="S366" s="25" t="s">
        <v>1053</v>
      </c>
    </row>
    <row r="367" spans="3:19" ht="15.75">
      <c r="C367" s="16" t="s">
        <v>1922</v>
      </c>
      <c r="D367" s="100"/>
      <c r="E367" s="100">
        <f>SUM(F367:M367)</f>
        <v>0</v>
      </c>
      <c r="F367" s="104"/>
      <c r="G367" s="104"/>
      <c r="H367" s="104"/>
      <c r="I367" s="104"/>
      <c r="J367" s="104"/>
      <c r="K367" s="104"/>
      <c r="L367" s="104"/>
      <c r="M367" s="104"/>
      <c r="N367" s="23">
        <v>24900</v>
      </c>
      <c r="O367" s="34">
        <f>SUM(P367*1.02)</f>
        <v>19048.5</v>
      </c>
      <c r="P367" s="25">
        <v>18675</v>
      </c>
      <c r="Q367" s="25" t="s">
        <v>1636</v>
      </c>
      <c r="R367" s="24">
        <v>1</v>
      </c>
      <c r="S367" s="25" t="s">
        <v>1053</v>
      </c>
    </row>
    <row r="368" spans="3:19" ht="15.75">
      <c r="C368" s="16" t="s">
        <v>1923</v>
      </c>
      <c r="D368" s="100">
        <v>10</v>
      </c>
      <c r="E368" s="100">
        <f>SUM(F368:M368)</f>
        <v>0</v>
      </c>
      <c r="F368" s="104"/>
      <c r="G368" s="104"/>
      <c r="H368" s="104"/>
      <c r="I368" s="104"/>
      <c r="J368" s="104"/>
      <c r="K368" s="104"/>
      <c r="L368" s="104"/>
      <c r="M368" s="104"/>
      <c r="N368" s="23">
        <v>24900</v>
      </c>
      <c r="O368" s="34">
        <f>SUM(P368*1.02)</f>
        <v>17778.6</v>
      </c>
      <c r="P368" s="25">
        <v>17430</v>
      </c>
      <c r="Q368" s="25" t="s">
        <v>1924</v>
      </c>
      <c r="R368" s="24">
        <v>1</v>
      </c>
      <c r="S368" s="25" t="s">
        <v>1925</v>
      </c>
    </row>
    <row r="369" spans="3:19" ht="15.75">
      <c r="C369" s="16" t="s">
        <v>1926</v>
      </c>
      <c r="D369" s="100">
        <v>9</v>
      </c>
      <c r="E369" s="100">
        <f>SUM(F369:M369)</f>
        <v>9</v>
      </c>
      <c r="F369" s="104"/>
      <c r="G369" s="104"/>
      <c r="H369" s="104">
        <v>6</v>
      </c>
      <c r="I369" s="104"/>
      <c r="J369" s="104">
        <v>3</v>
      </c>
      <c r="K369" s="104"/>
      <c r="L369" s="104"/>
      <c r="M369" s="104"/>
      <c r="N369" s="23">
        <v>26900</v>
      </c>
      <c r="O369" s="34">
        <f>SUM(P369*1.02)</f>
        <v>20298</v>
      </c>
      <c r="P369" s="25">
        <v>19900</v>
      </c>
      <c r="Q369" s="25" t="s">
        <v>1924</v>
      </c>
      <c r="R369" s="24">
        <v>1</v>
      </c>
      <c r="S369" s="25" t="s">
        <v>1925</v>
      </c>
    </row>
    <row r="370" spans="3:19" ht="15.75">
      <c r="C370" s="16" t="s">
        <v>1927</v>
      </c>
      <c r="D370" s="100"/>
      <c r="E370" s="100">
        <f>SUM(F370:M370)</f>
        <v>0</v>
      </c>
      <c r="F370" s="104"/>
      <c r="G370" s="104"/>
      <c r="H370" s="104"/>
      <c r="I370" s="104"/>
      <c r="J370" s="104"/>
      <c r="K370" s="104"/>
      <c r="L370" s="104"/>
      <c r="M370" s="104"/>
      <c r="N370" s="23">
        <v>29900</v>
      </c>
      <c r="O370" s="34">
        <f>SUM(P370*1.02)</f>
        <v>22873.5</v>
      </c>
      <c r="P370" s="25">
        <f>SUM(N370*0.75)</f>
        <v>22425</v>
      </c>
      <c r="Q370" s="25" t="s">
        <v>1928</v>
      </c>
      <c r="R370" s="24">
        <v>1</v>
      </c>
      <c r="S370" s="25" t="s">
        <v>1929</v>
      </c>
    </row>
    <row r="371" spans="3:19" ht="15.75">
      <c r="C371" s="16" t="s">
        <v>1930</v>
      </c>
      <c r="D371" s="100"/>
      <c r="E371" s="100">
        <f>SUM(F371:M371)</f>
        <v>0</v>
      </c>
      <c r="F371" s="104"/>
      <c r="G371" s="104"/>
      <c r="H371" s="104"/>
      <c r="I371" s="104"/>
      <c r="J371" s="104"/>
      <c r="K371" s="100"/>
      <c r="L371" s="104"/>
      <c r="M371" s="104"/>
      <c r="N371" s="23">
        <v>35900</v>
      </c>
      <c r="O371" s="34">
        <f>SUM(P371*1.02)</f>
        <v>27463.5</v>
      </c>
      <c r="P371" s="25">
        <f>SUM(N371*0.75)</f>
        <v>26925</v>
      </c>
      <c r="Q371" s="25" t="s">
        <v>1638</v>
      </c>
      <c r="R371" s="24">
        <v>1</v>
      </c>
      <c r="S371" s="25" t="s">
        <v>1639</v>
      </c>
    </row>
    <row r="372" spans="3:19" ht="15.75">
      <c r="C372" s="16" t="s">
        <v>1637</v>
      </c>
      <c r="D372" s="100"/>
      <c r="E372" s="119">
        <f>SUM(F372:M372)</f>
        <v>0</v>
      </c>
      <c r="F372" s="104"/>
      <c r="G372" s="104"/>
      <c r="H372" s="104"/>
      <c r="I372" s="104"/>
      <c r="J372" s="104"/>
      <c r="K372" s="100"/>
      <c r="L372" s="104"/>
      <c r="M372" s="104"/>
      <c r="N372" s="23">
        <v>34900</v>
      </c>
      <c r="O372" s="34">
        <f>SUM(P372*1.02)</f>
        <v>28478.4</v>
      </c>
      <c r="P372" s="25">
        <f>SUM(N372*0.8)</f>
        <v>27920</v>
      </c>
      <c r="Q372" s="25" t="s">
        <v>1638</v>
      </c>
      <c r="R372" s="24">
        <v>1</v>
      </c>
      <c r="S372" s="25" t="s">
        <v>1639</v>
      </c>
    </row>
    <row r="373" spans="3:19" ht="15.75">
      <c r="C373" s="16" t="s">
        <v>1640</v>
      </c>
      <c r="D373" s="100">
        <v>3</v>
      </c>
      <c r="E373" s="119">
        <f>SUM(F373:M373)</f>
        <v>3</v>
      </c>
      <c r="F373" s="104">
        <v>1</v>
      </c>
      <c r="G373" s="104"/>
      <c r="H373" s="104">
        <v>2</v>
      </c>
      <c r="I373" s="104"/>
      <c r="J373" s="104"/>
      <c r="K373" s="100"/>
      <c r="L373" s="104"/>
      <c r="M373" s="104"/>
      <c r="N373" s="23">
        <v>50900</v>
      </c>
      <c r="O373" s="34">
        <f>SUM(P373*1.02)</f>
        <v>36342.6</v>
      </c>
      <c r="P373" s="25">
        <f>SUM(N373*0.7)</f>
        <v>35630</v>
      </c>
      <c r="Q373" s="25" t="s">
        <v>1641</v>
      </c>
      <c r="R373" s="24">
        <v>1</v>
      </c>
      <c r="S373" s="25" t="s">
        <v>1642</v>
      </c>
    </row>
    <row r="374" spans="3:19" ht="15.75">
      <c r="C374" s="16" t="s">
        <v>1643</v>
      </c>
      <c r="D374" s="100">
        <v>2</v>
      </c>
      <c r="E374" s="119">
        <f>SUM(F374:M374)</f>
        <v>2</v>
      </c>
      <c r="F374" s="104">
        <v>1</v>
      </c>
      <c r="G374" s="104"/>
      <c r="H374" s="104">
        <v>1</v>
      </c>
      <c r="I374" s="104"/>
      <c r="J374" s="104"/>
      <c r="K374" s="106"/>
      <c r="L374" s="104"/>
      <c r="M374" s="104"/>
      <c r="N374" s="23">
        <v>59900</v>
      </c>
      <c r="O374" s="34">
        <f>SUM(P374*1.02)</f>
        <v>40698</v>
      </c>
      <c r="P374" s="25">
        <v>39900</v>
      </c>
      <c r="Q374" s="25" t="s">
        <v>1644</v>
      </c>
      <c r="R374" s="24">
        <v>1</v>
      </c>
      <c r="S374" s="25" t="s">
        <v>1642</v>
      </c>
    </row>
    <row r="375" spans="3:19" ht="15.75">
      <c r="C375" s="16" t="s">
        <v>2193</v>
      </c>
      <c r="D375" s="100"/>
      <c r="E375" s="100">
        <f>SUM(F375:M375)</f>
        <v>0</v>
      </c>
      <c r="F375" s="104"/>
      <c r="G375" s="104"/>
      <c r="H375" s="104"/>
      <c r="I375" s="104"/>
      <c r="J375" s="104"/>
      <c r="K375" s="106"/>
      <c r="L375" s="104"/>
      <c r="M375" s="104"/>
      <c r="N375" s="23">
        <v>6990</v>
      </c>
      <c r="O375" s="34">
        <f>SUM(P375*1.02)</f>
        <v>4990.86</v>
      </c>
      <c r="P375" s="25">
        <f>SUM(N375*0.7)</f>
        <v>4893</v>
      </c>
      <c r="Q375" s="25">
        <v>93</v>
      </c>
      <c r="R375" s="24">
        <v>1</v>
      </c>
      <c r="S375" s="25" t="s">
        <v>1931</v>
      </c>
    </row>
    <row r="376" spans="3:19" ht="15.75">
      <c r="C376" s="16" t="s">
        <v>2290</v>
      </c>
      <c r="D376" s="100"/>
      <c r="E376" s="100">
        <f>SUM(F376:M376)</f>
        <v>0</v>
      </c>
      <c r="F376" s="104"/>
      <c r="G376" s="104"/>
      <c r="H376" s="104"/>
      <c r="I376" s="104"/>
      <c r="J376" s="104"/>
      <c r="K376" s="106"/>
      <c r="L376" s="104"/>
      <c r="M376" s="104"/>
      <c r="N376" s="23">
        <v>12900</v>
      </c>
      <c r="O376" s="34">
        <f>SUM(P376*1.02)</f>
        <v>9210.6</v>
      </c>
      <c r="P376" s="25">
        <f>SUM(N376*0.7)</f>
        <v>9030</v>
      </c>
      <c r="Q376" s="25" t="s">
        <v>2292</v>
      </c>
      <c r="R376" s="24">
        <v>1</v>
      </c>
      <c r="S376" s="25" t="s">
        <v>2293</v>
      </c>
    </row>
    <row r="377" spans="3:19" ht="15.75">
      <c r="C377" s="16" t="s">
        <v>2291</v>
      </c>
      <c r="D377" s="100"/>
      <c r="E377" s="100">
        <f>SUM(F377:M377)</f>
        <v>0</v>
      </c>
      <c r="F377" s="104"/>
      <c r="G377" s="104"/>
      <c r="H377" s="104"/>
      <c r="I377" s="104"/>
      <c r="J377" s="104"/>
      <c r="K377" s="106"/>
      <c r="L377" s="104"/>
      <c r="M377" s="104"/>
      <c r="N377" s="23">
        <v>12900</v>
      </c>
      <c r="O377" s="34">
        <f>SUM(P377*1.02)</f>
        <v>9210.6</v>
      </c>
      <c r="P377" s="25">
        <f>SUM(N377*0.7)</f>
        <v>9030</v>
      </c>
      <c r="Q377" s="25" t="s">
        <v>2292</v>
      </c>
      <c r="R377" s="24">
        <v>1</v>
      </c>
      <c r="S377" s="25" t="s">
        <v>2293</v>
      </c>
    </row>
    <row r="378" spans="3:19" ht="15.75">
      <c r="C378" s="26" t="s">
        <v>1645</v>
      </c>
      <c r="D378" s="100"/>
      <c r="E378" s="119">
        <f>SUM(F378:M378)</f>
        <v>0</v>
      </c>
      <c r="F378" s="104"/>
      <c r="G378" s="104"/>
      <c r="H378" s="104"/>
      <c r="I378" s="104"/>
      <c r="J378" s="104"/>
      <c r="K378" s="106"/>
      <c r="L378" s="104"/>
      <c r="M378" s="104"/>
      <c r="N378" s="23">
        <v>33900</v>
      </c>
      <c r="O378" s="34">
        <f>SUM(P378*1.02)</f>
        <v>21343.5</v>
      </c>
      <c r="P378" s="25">
        <v>20925</v>
      </c>
      <c r="Q378" s="25" t="s">
        <v>1054</v>
      </c>
      <c r="R378" s="24">
        <v>2</v>
      </c>
      <c r="S378" s="25" t="s">
        <v>1055</v>
      </c>
    </row>
    <row r="379" spans="3:19" ht="15.75">
      <c r="C379" s="16" t="s">
        <v>1646</v>
      </c>
      <c r="D379" s="100"/>
      <c r="E379" s="119">
        <f>SUM(F379:M379)</f>
        <v>0</v>
      </c>
      <c r="F379" s="104"/>
      <c r="G379" s="104"/>
      <c r="H379" s="104"/>
      <c r="I379" s="104"/>
      <c r="J379" s="104"/>
      <c r="K379" s="106"/>
      <c r="L379" s="104"/>
      <c r="M379" s="104"/>
      <c r="N379" s="23">
        <v>36900</v>
      </c>
      <c r="O379" s="34">
        <f>SUM(P379*1.02)</f>
        <v>22108.5</v>
      </c>
      <c r="P379" s="25">
        <v>21675</v>
      </c>
      <c r="Q379" s="25" t="s">
        <v>1647</v>
      </c>
      <c r="R379" s="24">
        <v>2</v>
      </c>
      <c r="S379" s="25" t="s">
        <v>1648</v>
      </c>
    </row>
    <row r="380" spans="3:19" ht="15.75">
      <c r="C380" s="16" t="s">
        <v>1649</v>
      </c>
      <c r="D380" s="100"/>
      <c r="E380" s="119">
        <f>SUM(F380:M380)</f>
        <v>0</v>
      </c>
      <c r="F380" s="104"/>
      <c r="G380" s="104"/>
      <c r="H380" s="104"/>
      <c r="I380" s="104"/>
      <c r="J380" s="104"/>
      <c r="K380" s="106"/>
      <c r="L380" s="104"/>
      <c r="M380" s="104"/>
      <c r="N380" s="23">
        <v>26900</v>
      </c>
      <c r="O380" s="34">
        <f>SUM(P380*1.02)</f>
        <v>19206.6</v>
      </c>
      <c r="P380" s="25">
        <f>SUM(N380*0.7)</f>
        <v>18830</v>
      </c>
      <c r="Q380" s="25" t="s">
        <v>1650</v>
      </c>
      <c r="R380" s="24">
        <v>2</v>
      </c>
      <c r="S380" s="25" t="s">
        <v>1651</v>
      </c>
    </row>
    <row r="381" spans="3:19" ht="15.75">
      <c r="C381" s="16" t="s">
        <v>1652</v>
      </c>
      <c r="D381" s="100">
        <v>6</v>
      </c>
      <c r="E381" s="119">
        <f>SUM(F381:M381)</f>
        <v>2</v>
      </c>
      <c r="F381" s="104">
        <v>2</v>
      </c>
      <c r="G381" s="104"/>
      <c r="H381" s="104"/>
      <c r="I381" s="104"/>
      <c r="J381" s="104"/>
      <c r="K381" s="106"/>
      <c r="L381" s="104"/>
      <c r="M381" s="104"/>
      <c r="N381" s="23">
        <v>38900</v>
      </c>
      <c r="O381" s="34">
        <f>SUM(P381*1.02)</f>
        <v>27774.600000000002</v>
      </c>
      <c r="P381" s="25">
        <v>27230</v>
      </c>
      <c r="Q381" s="25" t="s">
        <v>1653</v>
      </c>
      <c r="R381" s="24">
        <v>3</v>
      </c>
      <c r="S381" s="25" t="s">
        <v>1654</v>
      </c>
    </row>
    <row r="382" spans="3:19" ht="15.75">
      <c r="C382" s="16" t="s">
        <v>1655</v>
      </c>
      <c r="D382" s="100">
        <v>1</v>
      </c>
      <c r="E382" s="119">
        <f>SUM(F382:M382)</f>
        <v>1</v>
      </c>
      <c r="F382" s="104">
        <v>1</v>
      </c>
      <c r="G382" s="104"/>
      <c r="H382" s="104"/>
      <c r="I382" s="104"/>
      <c r="J382" s="104"/>
      <c r="K382" s="106"/>
      <c r="L382" s="104"/>
      <c r="M382" s="104"/>
      <c r="N382" s="23">
        <v>43900</v>
      </c>
      <c r="O382" s="34">
        <f>SUM(P382*1.02)</f>
        <v>31344.6</v>
      </c>
      <c r="P382" s="25">
        <f>SUM(N382*0.7)</f>
        <v>30729.999999999996</v>
      </c>
      <c r="Q382" s="25" t="s">
        <v>1656</v>
      </c>
      <c r="R382" s="24">
        <v>3</v>
      </c>
      <c r="S382" s="25" t="s">
        <v>1657</v>
      </c>
    </row>
    <row r="383" spans="3:19" ht="15.75">
      <c r="C383" s="16" t="s">
        <v>1936</v>
      </c>
      <c r="D383" s="100">
        <v>1</v>
      </c>
      <c r="E383" s="100">
        <f>SUM(F383:M383)</f>
        <v>1</v>
      </c>
      <c r="F383" s="104"/>
      <c r="G383" s="104"/>
      <c r="H383" s="104">
        <v>1</v>
      </c>
      <c r="I383" s="104"/>
      <c r="J383" s="104"/>
      <c r="K383" s="100"/>
      <c r="L383" s="104"/>
      <c r="M383" s="104"/>
      <c r="N383" s="23">
        <v>51900</v>
      </c>
      <c r="O383" s="34">
        <f>SUM(P383*1.02)</f>
        <v>37056.6</v>
      </c>
      <c r="P383" s="25">
        <f>SUM(N383*0.7)</f>
        <v>36330</v>
      </c>
      <c r="Q383" s="25" t="s">
        <v>1659</v>
      </c>
      <c r="R383" s="24">
        <v>1</v>
      </c>
      <c r="S383" s="25" t="s">
        <v>1937</v>
      </c>
    </row>
    <row r="384" spans="3:19" ht="15.75">
      <c r="C384" s="16" t="s">
        <v>1658</v>
      </c>
      <c r="D384" s="100"/>
      <c r="E384" s="119">
        <f>SUM(F384:M384)</f>
        <v>0</v>
      </c>
      <c r="F384" s="104"/>
      <c r="G384" s="104"/>
      <c r="H384" s="104"/>
      <c r="I384" s="104"/>
      <c r="J384" s="104"/>
      <c r="K384" s="106"/>
      <c r="L384" s="104"/>
      <c r="M384" s="104"/>
      <c r="N384" s="23">
        <v>49900</v>
      </c>
      <c r="O384" s="34">
        <f>SUM(P384*1.02)</f>
        <v>35628.6</v>
      </c>
      <c r="P384" s="25">
        <v>34930</v>
      </c>
      <c r="Q384" s="25" t="s">
        <v>1659</v>
      </c>
      <c r="R384" s="24">
        <v>1</v>
      </c>
      <c r="S384" s="25" t="s">
        <v>1660</v>
      </c>
    </row>
    <row r="385" spans="3:19" ht="15.75">
      <c r="C385" s="16" t="s">
        <v>1932</v>
      </c>
      <c r="D385" s="100">
        <v>1</v>
      </c>
      <c r="E385" s="100">
        <f>SUM(F385:M385)</f>
        <v>1</v>
      </c>
      <c r="F385" s="104"/>
      <c r="G385" s="104"/>
      <c r="H385" s="104">
        <v>1</v>
      </c>
      <c r="I385" s="104"/>
      <c r="J385" s="104"/>
      <c r="K385" s="100"/>
      <c r="L385" s="104"/>
      <c r="M385" s="104"/>
      <c r="N385" s="23">
        <v>49900</v>
      </c>
      <c r="O385" s="34">
        <f>SUM(P385*1.02)</f>
        <v>35628.6</v>
      </c>
      <c r="P385" s="25">
        <f>SUM(N385*0.7)</f>
        <v>34930</v>
      </c>
      <c r="Q385" s="25" t="s">
        <v>1933</v>
      </c>
      <c r="R385" s="24">
        <v>1</v>
      </c>
      <c r="S385" s="25" t="s">
        <v>1934</v>
      </c>
    </row>
    <row r="386" spans="3:19" ht="15.75">
      <c r="C386" s="16" t="s">
        <v>1935</v>
      </c>
      <c r="D386" s="100">
        <v>1</v>
      </c>
      <c r="E386" s="100">
        <f>SUM(F386:M386)</f>
        <v>1</v>
      </c>
      <c r="F386" s="104"/>
      <c r="G386" s="104"/>
      <c r="H386" s="104">
        <v>1</v>
      </c>
      <c r="I386" s="104"/>
      <c r="J386" s="104"/>
      <c r="K386" s="100"/>
      <c r="L386" s="104"/>
      <c r="M386" s="104"/>
      <c r="N386" s="23">
        <v>47900</v>
      </c>
      <c r="O386" s="34">
        <f>SUM(P386*1.02)</f>
        <v>34200.6</v>
      </c>
      <c r="P386" s="25">
        <f>SUM(N386*0.7)</f>
        <v>33530</v>
      </c>
      <c r="Q386" s="25" t="s">
        <v>1659</v>
      </c>
      <c r="R386" s="24">
        <v>1</v>
      </c>
      <c r="S386" s="25" t="s">
        <v>1934</v>
      </c>
    </row>
    <row r="387" spans="3:19" ht="15.75">
      <c r="C387" s="16" t="s">
        <v>1661</v>
      </c>
      <c r="D387" s="100"/>
      <c r="E387" s="119">
        <f>SUM(F387:M387)</f>
        <v>0</v>
      </c>
      <c r="F387" s="104"/>
      <c r="G387" s="104"/>
      <c r="H387" s="104"/>
      <c r="I387" s="104"/>
      <c r="J387" s="104"/>
      <c r="K387" s="106"/>
      <c r="L387" s="104"/>
      <c r="M387" s="104"/>
      <c r="N387" s="23">
        <v>64900</v>
      </c>
      <c r="O387" s="34">
        <f>SUM(P387*1.02)</f>
        <v>46338.6</v>
      </c>
      <c r="P387" s="25">
        <v>45430</v>
      </c>
      <c r="Q387" s="25" t="s">
        <v>1662</v>
      </c>
      <c r="R387" s="24">
        <v>2</v>
      </c>
      <c r="S387" s="25" t="s">
        <v>1663</v>
      </c>
    </row>
    <row r="388" spans="3:19" ht="15.75">
      <c r="C388" s="16" t="s">
        <v>1664</v>
      </c>
      <c r="D388" s="100"/>
      <c r="E388" s="119">
        <f>SUM(F388:M388)</f>
        <v>0</v>
      </c>
      <c r="F388" s="104"/>
      <c r="G388" s="104"/>
      <c r="H388" s="104"/>
      <c r="I388" s="104"/>
      <c r="J388" s="104"/>
      <c r="K388" s="106"/>
      <c r="L388" s="104"/>
      <c r="M388" s="104"/>
      <c r="N388" s="23">
        <v>58900</v>
      </c>
      <c r="O388" s="34">
        <f>SUM(P388*1.02)</f>
        <v>42054.6</v>
      </c>
      <c r="P388" s="25">
        <v>41230</v>
      </c>
      <c r="Q388" s="25" t="s">
        <v>1665</v>
      </c>
      <c r="R388" s="24">
        <v>2</v>
      </c>
      <c r="S388" s="25" t="s">
        <v>1663</v>
      </c>
    </row>
    <row r="389" spans="3:19" ht="15.75">
      <c r="C389" s="26" t="s">
        <v>1666</v>
      </c>
      <c r="D389" s="100">
        <v>10</v>
      </c>
      <c r="E389" s="119">
        <f>SUM(F389:M389)</f>
        <v>10</v>
      </c>
      <c r="F389" s="104"/>
      <c r="G389" s="104"/>
      <c r="H389" s="104">
        <v>5</v>
      </c>
      <c r="I389" s="104"/>
      <c r="J389" s="86">
        <v>5</v>
      </c>
      <c r="K389" s="104"/>
      <c r="L389" s="104"/>
      <c r="M389" s="104"/>
      <c r="N389" s="23">
        <v>43900</v>
      </c>
      <c r="O389" s="34">
        <f>SUM(P389*1.02)</f>
        <v>29172</v>
      </c>
      <c r="P389" s="25">
        <v>28600</v>
      </c>
      <c r="Q389" s="25" t="s">
        <v>1056</v>
      </c>
      <c r="R389" s="24">
        <v>2</v>
      </c>
      <c r="S389" s="25" t="s">
        <v>1057</v>
      </c>
    </row>
    <row r="390" spans="3:19" ht="15.75">
      <c r="C390" s="26" t="s">
        <v>1667</v>
      </c>
      <c r="D390" s="100"/>
      <c r="E390" s="119">
        <f>SUM(F390:M390)</f>
        <v>0</v>
      </c>
      <c r="F390" s="104"/>
      <c r="G390" s="104"/>
      <c r="H390" s="104"/>
      <c r="I390" s="104"/>
      <c r="J390" s="104"/>
      <c r="K390" s="106"/>
      <c r="L390" s="104"/>
      <c r="M390" s="104"/>
      <c r="N390" s="23">
        <v>48900</v>
      </c>
      <c r="O390" s="34">
        <f>SUM(P390*1.02)</f>
        <v>37408.5</v>
      </c>
      <c r="P390" s="25">
        <v>36675</v>
      </c>
      <c r="Q390" s="25" t="s">
        <v>1056</v>
      </c>
      <c r="R390" s="24">
        <v>2</v>
      </c>
      <c r="S390" s="25" t="s">
        <v>1057</v>
      </c>
    </row>
    <row r="391" spans="3:19" ht="15.75">
      <c r="C391" s="26" t="s">
        <v>1668</v>
      </c>
      <c r="D391" s="100">
        <v>1</v>
      </c>
      <c r="E391" s="119">
        <f>SUM(F391:M391)</f>
        <v>1</v>
      </c>
      <c r="F391" s="104">
        <v>1</v>
      </c>
      <c r="G391" s="104"/>
      <c r="H391" s="104"/>
      <c r="I391" s="104"/>
      <c r="J391" s="104"/>
      <c r="K391" s="106"/>
      <c r="L391" s="104"/>
      <c r="M391" s="104"/>
      <c r="N391" s="23">
        <v>93900</v>
      </c>
      <c r="O391" s="34">
        <f>SUM(P391*1.02)</f>
        <v>67044.6</v>
      </c>
      <c r="P391" s="25">
        <v>65730</v>
      </c>
      <c r="Q391" s="25" t="s">
        <v>1669</v>
      </c>
      <c r="R391" s="24" t="s">
        <v>97</v>
      </c>
      <c r="S391" s="25" t="s">
        <v>1670</v>
      </c>
    </row>
    <row r="392" spans="3:19" ht="15.75">
      <c r="C392" s="26" t="s">
        <v>1938</v>
      </c>
      <c r="D392" s="100"/>
      <c r="E392" s="100">
        <f>SUM(F392:M392)</f>
        <v>0</v>
      </c>
      <c r="F392" s="104"/>
      <c r="G392" s="104"/>
      <c r="H392" s="104"/>
      <c r="I392" s="104"/>
      <c r="J392" s="104"/>
      <c r="K392" s="106"/>
      <c r="L392" s="104"/>
      <c r="M392" s="104"/>
      <c r="N392" s="23">
        <v>52900</v>
      </c>
      <c r="O392" s="34">
        <f>SUM(P392*1.02)</f>
        <v>31288.5</v>
      </c>
      <c r="P392" s="25">
        <v>30675</v>
      </c>
      <c r="Q392" s="25" t="s">
        <v>1939</v>
      </c>
      <c r="R392" s="24">
        <v>1</v>
      </c>
      <c r="S392" s="25" t="s">
        <v>1940</v>
      </c>
    </row>
    <row r="393" spans="3:19" ht="15.75">
      <c r="C393" s="26" t="s">
        <v>1671</v>
      </c>
      <c r="D393" s="100"/>
      <c r="E393" s="119">
        <f>SUM(F393:M393)</f>
        <v>0</v>
      </c>
      <c r="F393" s="104"/>
      <c r="G393" s="104"/>
      <c r="H393" s="104"/>
      <c r="I393" s="104"/>
      <c r="J393" s="104"/>
      <c r="K393" s="106"/>
      <c r="L393" s="104"/>
      <c r="M393" s="104"/>
      <c r="N393" s="23">
        <v>57900</v>
      </c>
      <c r="O393" s="34">
        <f>SUM(P393*1.02)</f>
        <v>44293.5</v>
      </c>
      <c r="P393" s="25">
        <f>SUM(N393*0.75)</f>
        <v>43425</v>
      </c>
      <c r="Q393" s="25" t="s">
        <v>1077</v>
      </c>
      <c r="R393" s="24" t="s">
        <v>97</v>
      </c>
      <c r="S393" s="25" t="s">
        <v>1116</v>
      </c>
    </row>
    <row r="394" spans="3:19" ht="15.75">
      <c r="C394" s="16" t="s">
        <v>1672</v>
      </c>
      <c r="D394" s="100">
        <v>1</v>
      </c>
      <c r="E394" s="119">
        <f>SUM(F394:M394)</f>
        <v>1</v>
      </c>
      <c r="F394" s="104"/>
      <c r="G394" s="104">
        <v>1</v>
      </c>
      <c r="H394" s="104"/>
      <c r="I394" s="104"/>
      <c r="J394" s="104"/>
      <c r="K394" s="106"/>
      <c r="L394" s="104"/>
      <c r="M394" s="104"/>
      <c r="N394" s="23">
        <v>82900</v>
      </c>
      <c r="O394" s="34">
        <f>SUM(P394*1.02)</f>
        <v>59190.6</v>
      </c>
      <c r="P394" s="25">
        <v>58030</v>
      </c>
      <c r="Q394" s="25" t="s">
        <v>1673</v>
      </c>
      <c r="R394" s="24" t="s">
        <v>97</v>
      </c>
      <c r="S394" s="25" t="s">
        <v>1674</v>
      </c>
    </row>
    <row r="395" spans="3:19" ht="15.75">
      <c r="C395" s="16" t="s">
        <v>1675</v>
      </c>
      <c r="D395" s="100">
        <v>1</v>
      </c>
      <c r="E395" s="119">
        <f>SUM(F395:M395)</f>
        <v>1</v>
      </c>
      <c r="F395" s="104"/>
      <c r="G395" s="104">
        <v>1</v>
      </c>
      <c r="H395" s="104"/>
      <c r="I395" s="104"/>
      <c r="J395" s="104"/>
      <c r="K395" s="106"/>
      <c r="L395" s="104"/>
      <c r="M395" s="104"/>
      <c r="N395" s="23">
        <v>73900</v>
      </c>
      <c r="O395" s="34">
        <f>SUM(P395*1.02)</f>
        <v>56533.5</v>
      </c>
      <c r="P395" s="25">
        <v>55425</v>
      </c>
      <c r="Q395" s="25" t="s">
        <v>1676</v>
      </c>
      <c r="R395" s="24" t="s">
        <v>97</v>
      </c>
      <c r="S395" s="25" t="s">
        <v>1677</v>
      </c>
    </row>
    <row r="396" spans="3:19" ht="15.75">
      <c r="C396" s="16" t="s">
        <v>1678</v>
      </c>
      <c r="D396" s="100">
        <v>1</v>
      </c>
      <c r="E396" s="119">
        <f>SUM(F396:M396)</f>
        <v>1</v>
      </c>
      <c r="F396" s="104"/>
      <c r="G396" s="104">
        <v>1</v>
      </c>
      <c r="H396" s="104"/>
      <c r="I396" s="104"/>
      <c r="J396" s="104"/>
      <c r="K396" s="106"/>
      <c r="L396" s="104"/>
      <c r="M396" s="104"/>
      <c r="N396" s="23">
        <v>84900</v>
      </c>
      <c r="O396" s="34">
        <f>SUM(P396*1.02)</f>
        <v>60618.6</v>
      </c>
      <c r="P396" s="25">
        <v>59430</v>
      </c>
      <c r="Q396" s="25" t="s">
        <v>1679</v>
      </c>
      <c r="R396" s="24" t="s">
        <v>97</v>
      </c>
      <c r="S396" s="25" t="s">
        <v>1680</v>
      </c>
    </row>
    <row r="397" spans="3:19" ht="15.75">
      <c r="C397" s="50" t="s">
        <v>1681</v>
      </c>
      <c r="D397" s="100"/>
      <c r="E397" s="119">
        <f>SUM(F397:M397)</f>
        <v>0</v>
      </c>
      <c r="F397" s="104"/>
      <c r="G397" s="104"/>
      <c r="H397" s="104"/>
      <c r="I397" s="104"/>
      <c r="J397" s="104"/>
      <c r="K397" s="106"/>
      <c r="L397" s="104"/>
      <c r="M397" s="104"/>
      <c r="N397" s="23">
        <v>43900</v>
      </c>
      <c r="O397" s="34">
        <f>SUM(P397*1.02)</f>
        <v>33583.5</v>
      </c>
      <c r="P397" s="25">
        <v>32925</v>
      </c>
      <c r="Q397" s="25" t="s">
        <v>1682</v>
      </c>
      <c r="R397" s="24">
        <v>1</v>
      </c>
      <c r="S397" s="25" t="s">
        <v>1683</v>
      </c>
    </row>
    <row r="398" spans="3:19" ht="15.75">
      <c r="C398" s="50" t="s">
        <v>1684</v>
      </c>
      <c r="D398" s="100"/>
      <c r="E398" s="119">
        <f>SUM(F398:M398)</f>
        <v>0</v>
      </c>
      <c r="F398" s="104"/>
      <c r="G398" s="104"/>
      <c r="H398" s="104"/>
      <c r="I398" s="104"/>
      <c r="J398" s="104"/>
      <c r="K398" s="100"/>
      <c r="L398" s="104"/>
      <c r="M398" s="104"/>
      <c r="N398" s="23">
        <v>47900</v>
      </c>
      <c r="O398" s="34">
        <f>SUM(P398*1.02)</f>
        <v>36643.5</v>
      </c>
      <c r="P398" s="25">
        <v>35925</v>
      </c>
      <c r="Q398" s="25" t="s">
        <v>1685</v>
      </c>
      <c r="R398" s="24">
        <v>2</v>
      </c>
      <c r="S398" s="25" t="s">
        <v>1686</v>
      </c>
    </row>
    <row r="399" spans="3:19" ht="15.75">
      <c r="C399" s="26" t="s">
        <v>1687</v>
      </c>
      <c r="D399" s="100">
        <v>1</v>
      </c>
      <c r="E399" s="119">
        <f>SUM(F399:M399)</f>
        <v>1</v>
      </c>
      <c r="F399" s="104"/>
      <c r="G399" s="104">
        <v>1</v>
      </c>
      <c r="H399" s="104"/>
      <c r="I399" s="104"/>
      <c r="J399" s="104"/>
      <c r="K399" s="100"/>
      <c r="L399" s="104"/>
      <c r="M399" s="104"/>
      <c r="N399" s="23">
        <v>99900</v>
      </c>
      <c r="O399" s="34">
        <f>SUM(P399*1.02)</f>
        <v>71298</v>
      </c>
      <c r="P399" s="25">
        <v>69900</v>
      </c>
      <c r="Q399" s="25">
        <v>705</v>
      </c>
      <c r="R399" s="24" t="s">
        <v>97</v>
      </c>
      <c r="S399" s="25" t="s">
        <v>1688</v>
      </c>
    </row>
    <row r="400" spans="3:19" ht="15.75">
      <c r="C400" s="16" t="s">
        <v>1689</v>
      </c>
      <c r="D400" s="100">
        <v>1</v>
      </c>
      <c r="E400" s="119">
        <f>SUM(F400:M400)</f>
        <v>1</v>
      </c>
      <c r="F400" s="104">
        <v>1</v>
      </c>
      <c r="G400" s="104"/>
      <c r="H400" s="104"/>
      <c r="I400" s="104"/>
      <c r="J400" s="104"/>
      <c r="K400" s="100"/>
      <c r="L400" s="104"/>
      <c r="M400" s="104"/>
      <c r="N400" s="23">
        <v>9900</v>
      </c>
      <c r="O400" s="34">
        <f>SUM(P400*1.02)</f>
        <v>7068.6</v>
      </c>
      <c r="P400" s="25">
        <v>6930</v>
      </c>
      <c r="Q400" s="25">
        <v>198</v>
      </c>
      <c r="R400" s="24" t="s">
        <v>97</v>
      </c>
      <c r="S400" s="25" t="s">
        <v>1690</v>
      </c>
    </row>
    <row r="401" spans="3:19" ht="15.75">
      <c r="C401" s="16" t="s">
        <v>1691</v>
      </c>
      <c r="D401" s="100"/>
      <c r="E401" s="119">
        <f>SUM(F401:M401)</f>
        <v>0</v>
      </c>
      <c r="F401" s="104"/>
      <c r="G401" s="104"/>
      <c r="H401" s="104"/>
      <c r="I401" s="104"/>
      <c r="J401" s="104"/>
      <c r="K401" s="100"/>
      <c r="L401" s="104"/>
      <c r="M401" s="104"/>
      <c r="N401" s="23">
        <v>10900</v>
      </c>
      <c r="O401" s="34">
        <f>SUM(P401*1.02)</f>
        <v>7782.6</v>
      </c>
      <c r="P401" s="25">
        <v>7630</v>
      </c>
      <c r="Q401" s="25">
        <v>255</v>
      </c>
      <c r="R401" s="24" t="s">
        <v>97</v>
      </c>
      <c r="S401" s="25" t="s">
        <v>1692</v>
      </c>
    </row>
    <row r="402" spans="3:19" ht="15.75">
      <c r="C402" s="221" t="s">
        <v>2330</v>
      </c>
      <c r="D402" s="156" t="s">
        <v>439</v>
      </c>
      <c r="E402" s="156" t="s">
        <v>281</v>
      </c>
      <c r="F402" s="222">
        <v>42377</v>
      </c>
      <c r="G402" s="222">
        <v>42378</v>
      </c>
      <c r="H402" s="222">
        <v>42379</v>
      </c>
      <c r="I402" s="222">
        <v>42380</v>
      </c>
      <c r="J402" s="222">
        <v>42381</v>
      </c>
      <c r="K402" s="222">
        <v>42382</v>
      </c>
      <c r="L402" s="222">
        <v>42383</v>
      </c>
      <c r="M402" s="222">
        <v>42384</v>
      </c>
      <c r="N402" s="154" t="s">
        <v>12</v>
      </c>
      <c r="O402" s="220" t="s">
        <v>103</v>
      </c>
      <c r="P402" s="223" t="s">
        <v>104</v>
      </c>
      <c r="Q402" s="223" t="s">
        <v>23</v>
      </c>
      <c r="R402" s="154" t="s">
        <v>13</v>
      </c>
      <c r="S402" s="154" t="s">
        <v>1693</v>
      </c>
    </row>
    <row r="403" spans="3:19" ht="15.75">
      <c r="C403" s="16" t="s">
        <v>1694</v>
      </c>
      <c r="D403" s="100">
        <v>1</v>
      </c>
      <c r="E403" s="119">
        <f>SUM(F403:M403)</f>
        <v>1</v>
      </c>
      <c r="F403" s="104">
        <v>1</v>
      </c>
      <c r="G403" s="104"/>
      <c r="H403" s="104"/>
      <c r="I403" s="104"/>
      <c r="J403" s="104"/>
      <c r="K403" s="104"/>
      <c r="L403" s="104"/>
      <c r="M403" s="104"/>
      <c r="N403" s="23">
        <v>23900</v>
      </c>
      <c r="O403" s="34">
        <f>SUM(P403*1.02)</f>
        <v>15845.7</v>
      </c>
      <c r="P403" s="25">
        <f>SUM(N403*0.65)</f>
        <v>15535</v>
      </c>
      <c r="Q403" s="51" t="s">
        <v>1695</v>
      </c>
      <c r="R403" s="18" t="s">
        <v>1696</v>
      </c>
      <c r="S403" s="25" t="s">
        <v>1697</v>
      </c>
    </row>
    <row r="404" spans="3:19" ht="15.75">
      <c r="C404" s="16" t="s">
        <v>1941</v>
      </c>
      <c r="D404" s="100"/>
      <c r="E404" s="100">
        <f>SUM(F404:M404)</f>
        <v>0</v>
      </c>
      <c r="F404" s="104"/>
      <c r="G404" s="104"/>
      <c r="H404" s="104"/>
      <c r="I404" s="104"/>
      <c r="J404" s="104"/>
      <c r="K404" s="104"/>
      <c r="L404" s="104"/>
      <c r="M404" s="104"/>
      <c r="N404" s="23">
        <v>26900</v>
      </c>
      <c r="O404" s="34">
        <f>SUM(P404*1.02)</f>
        <v>21950.4</v>
      </c>
      <c r="P404" s="25">
        <f>SUM(N404*0.8)</f>
        <v>21520</v>
      </c>
      <c r="Q404" s="51" t="s">
        <v>1942</v>
      </c>
      <c r="R404" s="18" t="s">
        <v>1943</v>
      </c>
      <c r="S404" s="25" t="s">
        <v>1710</v>
      </c>
    </row>
    <row r="405" spans="3:19" ht="15.75">
      <c r="C405" s="16" t="s">
        <v>1698</v>
      </c>
      <c r="D405" s="100">
        <v>1</v>
      </c>
      <c r="E405" s="119">
        <f>SUM(F405:M405)</f>
        <v>1</v>
      </c>
      <c r="F405" s="104">
        <v>1</v>
      </c>
      <c r="G405" s="104"/>
      <c r="H405" s="104"/>
      <c r="I405" s="104"/>
      <c r="J405" s="104"/>
      <c r="K405" s="104"/>
      <c r="L405" s="104"/>
      <c r="M405" s="104"/>
      <c r="N405" s="23">
        <v>24900</v>
      </c>
      <c r="O405" s="34">
        <f>SUM(P405*1.02)</f>
        <v>16508.7</v>
      </c>
      <c r="P405" s="25">
        <f>SUM(N405*0.65)</f>
        <v>16185</v>
      </c>
      <c r="Q405" s="51" t="s">
        <v>1695</v>
      </c>
      <c r="R405" s="18" t="s">
        <v>1699</v>
      </c>
      <c r="S405" s="25" t="s">
        <v>1697</v>
      </c>
    </row>
    <row r="406" spans="3:19" ht="15.75">
      <c r="C406" s="71" t="s">
        <v>1700</v>
      </c>
      <c r="D406" s="122"/>
      <c r="E406" s="119">
        <f>SUM(F406:M406)</f>
        <v>0</v>
      </c>
      <c r="F406" s="120"/>
      <c r="G406" s="120"/>
      <c r="H406" s="120"/>
      <c r="I406" s="120"/>
      <c r="J406" s="120"/>
      <c r="K406" s="120"/>
      <c r="L406" s="120"/>
      <c r="M406" s="120"/>
      <c r="N406" s="73">
        <v>25900</v>
      </c>
      <c r="O406" s="74">
        <f>SUM(P406*1.02)</f>
        <v>17171.7</v>
      </c>
      <c r="P406" s="75">
        <f>SUM(N406*0.65)</f>
        <v>16835</v>
      </c>
      <c r="Q406" s="76" t="s">
        <v>1701</v>
      </c>
      <c r="R406" s="77" t="s">
        <v>1702</v>
      </c>
      <c r="S406" s="75" t="s">
        <v>1697</v>
      </c>
    </row>
    <row r="407" spans="3:19" ht="15.75">
      <c r="C407" s="50" t="s">
        <v>1703</v>
      </c>
      <c r="D407" s="100">
        <v>4</v>
      </c>
      <c r="E407" s="119">
        <f>SUM(F407:M407)</f>
        <v>4</v>
      </c>
      <c r="F407" s="104">
        <v>2</v>
      </c>
      <c r="G407" s="104">
        <v>2</v>
      </c>
      <c r="H407" s="104"/>
      <c r="I407" s="104"/>
      <c r="J407" s="104"/>
      <c r="K407" s="104"/>
      <c r="L407" s="104"/>
      <c r="M407" s="104"/>
      <c r="N407" s="23">
        <v>23900</v>
      </c>
      <c r="O407" s="34">
        <f>SUM(P407*1.02)</f>
        <v>17064.6</v>
      </c>
      <c r="P407" s="25">
        <v>16730</v>
      </c>
      <c r="Q407" s="25" t="s">
        <v>1704</v>
      </c>
      <c r="R407" s="24" t="s">
        <v>1705</v>
      </c>
      <c r="S407" s="25" t="s">
        <v>1706</v>
      </c>
    </row>
    <row r="408" spans="3:19" ht="15.75">
      <c r="C408" s="50" t="s">
        <v>1707</v>
      </c>
      <c r="D408" s="100">
        <v>7</v>
      </c>
      <c r="E408" s="119">
        <f>SUM(F408:M408)</f>
        <v>7</v>
      </c>
      <c r="F408" s="104">
        <v>2</v>
      </c>
      <c r="G408" s="104">
        <v>5</v>
      </c>
      <c r="H408" s="104"/>
      <c r="I408" s="104"/>
      <c r="J408" s="104"/>
      <c r="K408" s="104"/>
      <c r="L408" s="104"/>
      <c r="M408" s="104"/>
      <c r="N408" s="23">
        <v>24900</v>
      </c>
      <c r="O408" s="34">
        <f>SUM(P408*1.02)</f>
        <v>18283.5</v>
      </c>
      <c r="P408" s="25">
        <v>17925</v>
      </c>
      <c r="Q408" s="25" t="s">
        <v>1708</v>
      </c>
      <c r="R408" s="24" t="s">
        <v>1705</v>
      </c>
      <c r="S408" s="25" t="s">
        <v>1706</v>
      </c>
    </row>
    <row r="409" spans="3:19" ht="15.75">
      <c r="C409" s="50" t="s">
        <v>1709</v>
      </c>
      <c r="D409" s="100">
        <v>6</v>
      </c>
      <c r="E409" s="119">
        <f>SUM(F409:M409)</f>
        <v>4</v>
      </c>
      <c r="F409" s="104">
        <v>2</v>
      </c>
      <c r="G409" s="104">
        <v>2</v>
      </c>
      <c r="H409" s="104"/>
      <c r="I409" s="104"/>
      <c r="J409" s="104"/>
      <c r="K409" s="104"/>
      <c r="L409" s="104"/>
      <c r="M409" s="104"/>
      <c r="N409" s="23">
        <v>29900</v>
      </c>
      <c r="O409" s="34">
        <f>SUM(P409*1.02)</f>
        <v>17778.6</v>
      </c>
      <c r="P409" s="25">
        <v>17430</v>
      </c>
      <c r="Q409" s="25" t="s">
        <v>529</v>
      </c>
      <c r="R409" s="24" t="s">
        <v>1705</v>
      </c>
      <c r="S409" s="25" t="s">
        <v>1710</v>
      </c>
    </row>
    <row r="410" spans="3:19" ht="15.75">
      <c r="C410" s="50" t="s">
        <v>2289</v>
      </c>
      <c r="D410" s="100">
        <v>6</v>
      </c>
      <c r="E410" s="119">
        <f>SUM(F410:M410)</f>
        <v>0</v>
      </c>
      <c r="F410" s="104"/>
      <c r="G410" s="104"/>
      <c r="H410" s="104"/>
      <c r="I410" s="104"/>
      <c r="J410" s="104"/>
      <c r="K410" s="104"/>
      <c r="L410" s="104"/>
      <c r="M410" s="104"/>
      <c r="N410" s="23">
        <v>26900</v>
      </c>
      <c r="O410" s="34">
        <f>SUM(P410*1.02)</f>
        <v>19206.6</v>
      </c>
      <c r="P410" s="25">
        <f>SUM(N410*0.7)</f>
        <v>18830</v>
      </c>
      <c r="Q410" s="25" t="s">
        <v>529</v>
      </c>
      <c r="R410" s="24" t="s">
        <v>1705</v>
      </c>
      <c r="S410" s="25" t="s">
        <v>1706</v>
      </c>
    </row>
    <row r="411" spans="3:19" ht="15.75">
      <c r="C411" s="16" t="s">
        <v>1711</v>
      </c>
      <c r="D411" s="100"/>
      <c r="E411" s="119">
        <f>SUM(F411:M411)</f>
        <v>0</v>
      </c>
      <c r="F411" s="104"/>
      <c r="G411" s="104"/>
      <c r="H411" s="104"/>
      <c r="I411" s="104"/>
      <c r="J411" s="104"/>
      <c r="K411" s="104"/>
      <c r="L411" s="104"/>
      <c r="M411" s="104"/>
      <c r="N411" s="23">
        <v>32500</v>
      </c>
      <c r="O411" s="34">
        <f>SUM(P411*1.02)</f>
        <v>26520</v>
      </c>
      <c r="P411" s="25">
        <f>SUM(N411*0.8)</f>
        <v>26000</v>
      </c>
      <c r="Q411" s="51" t="s">
        <v>1712</v>
      </c>
      <c r="R411" s="18" t="s">
        <v>1713</v>
      </c>
      <c r="S411" s="25" t="s">
        <v>1697</v>
      </c>
    </row>
    <row r="412" spans="3:19" ht="15.75">
      <c r="C412" s="50" t="s">
        <v>1714</v>
      </c>
      <c r="D412" s="100"/>
      <c r="E412" s="119">
        <f>SUM(F412:M412)</f>
        <v>0</v>
      </c>
      <c r="F412" s="104"/>
      <c r="G412" s="104"/>
      <c r="H412" s="104"/>
      <c r="I412" s="104"/>
      <c r="J412" s="104"/>
      <c r="K412" s="104"/>
      <c r="L412" s="104"/>
      <c r="M412" s="104"/>
      <c r="N412" s="23">
        <v>37900</v>
      </c>
      <c r="O412" s="34">
        <f>SUM(P412*1.02)</f>
        <v>30926.4</v>
      </c>
      <c r="P412" s="25">
        <f>SUM(N412*0.8)</f>
        <v>30320</v>
      </c>
      <c r="Q412" s="25" t="s">
        <v>530</v>
      </c>
      <c r="R412" s="24" t="s">
        <v>1715</v>
      </c>
      <c r="S412" s="25" t="s">
        <v>1716</v>
      </c>
    </row>
    <row r="413" spans="3:19" ht="15.75">
      <c r="C413" s="16" t="s">
        <v>1944</v>
      </c>
      <c r="D413" s="100"/>
      <c r="E413" s="100">
        <f>SUM(F413:M413)</f>
        <v>0</v>
      </c>
      <c r="F413" s="104"/>
      <c r="G413" s="104"/>
      <c r="H413" s="104"/>
      <c r="I413" s="104"/>
      <c r="J413" s="104"/>
      <c r="K413" s="104"/>
      <c r="L413" s="104"/>
      <c r="M413" s="104"/>
      <c r="N413" s="23">
        <v>8990</v>
      </c>
      <c r="O413" s="34">
        <f>SUM(P413*1.02)</f>
        <v>6418.86</v>
      </c>
      <c r="P413" s="25">
        <f>SUM(N413*0.7)</f>
        <v>6293</v>
      </c>
      <c r="Q413" s="51" t="s">
        <v>1945</v>
      </c>
      <c r="R413" s="18" t="s">
        <v>1946</v>
      </c>
      <c r="S413" s="25" t="s">
        <v>1367</v>
      </c>
    </row>
    <row r="414" spans="3:19" ht="15.75">
      <c r="C414" s="16" t="s">
        <v>1717</v>
      </c>
      <c r="D414" s="100"/>
      <c r="E414" s="119">
        <f>SUM(F414:M414)</f>
        <v>0</v>
      </c>
      <c r="F414" s="101"/>
      <c r="G414" s="101"/>
      <c r="H414" s="101"/>
      <c r="I414" s="101"/>
      <c r="J414" s="101"/>
      <c r="K414" s="101"/>
      <c r="L414" s="101"/>
      <c r="M414" s="101"/>
      <c r="N414" s="23">
        <v>15200</v>
      </c>
      <c r="O414" s="34">
        <f>SUM(P414*1.02)</f>
        <v>9975.6</v>
      </c>
      <c r="P414" s="25">
        <v>9780</v>
      </c>
      <c r="Q414" s="25">
        <v>12</v>
      </c>
      <c r="R414" s="24" t="s">
        <v>1058</v>
      </c>
      <c r="S414" s="25" t="s">
        <v>1718</v>
      </c>
    </row>
    <row r="415" spans="3:19" ht="15.75">
      <c r="C415" s="16" t="s">
        <v>1719</v>
      </c>
      <c r="D415" s="100"/>
      <c r="E415" s="119">
        <f>SUM(F415:M415)</f>
        <v>0</v>
      </c>
      <c r="F415" s="101"/>
      <c r="G415" s="101"/>
      <c r="H415" s="101"/>
      <c r="I415" s="101"/>
      <c r="J415" s="101"/>
      <c r="K415" s="101"/>
      <c r="L415" s="101"/>
      <c r="M415" s="101"/>
      <c r="N415" s="23">
        <v>17500</v>
      </c>
      <c r="O415" s="34">
        <f>SUM(P415*1.02)</f>
        <v>12138</v>
      </c>
      <c r="P415" s="25">
        <v>11900</v>
      </c>
      <c r="Q415" s="25">
        <v>12</v>
      </c>
      <c r="R415" s="24" t="s">
        <v>1058</v>
      </c>
      <c r="S415" s="25" t="s">
        <v>1718</v>
      </c>
    </row>
    <row r="416" spans="3:19" ht="15.75">
      <c r="C416" s="16" t="s">
        <v>1720</v>
      </c>
      <c r="D416" s="100">
        <v>2</v>
      </c>
      <c r="E416" s="119">
        <f>SUM(F416:M416)</f>
        <v>2</v>
      </c>
      <c r="F416" s="104">
        <v>2</v>
      </c>
      <c r="G416" s="104"/>
      <c r="H416" s="104"/>
      <c r="I416" s="104"/>
      <c r="J416" s="104"/>
      <c r="K416" s="104"/>
      <c r="L416" s="104"/>
      <c r="M416" s="104"/>
      <c r="N416" s="23">
        <v>15900</v>
      </c>
      <c r="O416" s="34">
        <f>SUM(P416*1.02)</f>
        <v>12163.5</v>
      </c>
      <c r="P416" s="25">
        <v>11925</v>
      </c>
      <c r="Q416" s="51" t="s">
        <v>1721</v>
      </c>
      <c r="R416" s="18" t="s">
        <v>1059</v>
      </c>
      <c r="S416" s="25" t="s">
        <v>1060</v>
      </c>
    </row>
    <row r="417" spans="3:19" ht="15.75">
      <c r="C417" s="16" t="s">
        <v>1722</v>
      </c>
      <c r="D417" s="100">
        <v>2</v>
      </c>
      <c r="E417" s="119">
        <f>SUM(F417:M417)</f>
        <v>2</v>
      </c>
      <c r="F417" s="104">
        <v>2</v>
      </c>
      <c r="G417" s="104"/>
      <c r="H417" s="104"/>
      <c r="I417" s="104"/>
      <c r="J417" s="104"/>
      <c r="K417" s="104"/>
      <c r="L417" s="104"/>
      <c r="M417" s="104"/>
      <c r="N417" s="23">
        <v>18900</v>
      </c>
      <c r="O417" s="34">
        <f>SUM(P417*1.02)</f>
        <v>13494.6</v>
      </c>
      <c r="P417" s="25">
        <v>13230</v>
      </c>
      <c r="Q417" s="51" t="s">
        <v>1721</v>
      </c>
      <c r="R417" s="18" t="s">
        <v>1059</v>
      </c>
      <c r="S417" s="25" t="s">
        <v>1060</v>
      </c>
    </row>
    <row r="418" spans="3:19" ht="15.75">
      <c r="C418" s="50" t="s">
        <v>1947</v>
      </c>
      <c r="D418" s="100"/>
      <c r="E418" s="100">
        <f>SUM(F418:M418)</f>
        <v>0</v>
      </c>
      <c r="F418" s="104"/>
      <c r="G418" s="104"/>
      <c r="H418" s="104"/>
      <c r="I418" s="104"/>
      <c r="J418" s="104"/>
      <c r="K418" s="104"/>
      <c r="L418" s="104"/>
      <c r="M418" s="104"/>
      <c r="N418" s="23">
        <v>31900</v>
      </c>
      <c r="O418" s="34">
        <f>SUM(P418*1.02)</f>
        <v>22776.600000000002</v>
      </c>
      <c r="P418" s="25">
        <f>SUM(N418*0.7)</f>
        <v>22330</v>
      </c>
      <c r="Q418" s="38" t="s">
        <v>1257</v>
      </c>
      <c r="R418" s="24" t="s">
        <v>1259</v>
      </c>
      <c r="S418" s="25" t="s">
        <v>1258</v>
      </c>
    </row>
    <row r="419" spans="3:19" ht="15.75">
      <c r="C419" s="50" t="s">
        <v>1948</v>
      </c>
      <c r="D419" s="100"/>
      <c r="E419" s="100">
        <f>SUM(F419:M419)</f>
        <v>0</v>
      </c>
      <c r="F419" s="104"/>
      <c r="G419" s="104"/>
      <c r="H419" s="104"/>
      <c r="I419" s="104"/>
      <c r="J419" s="104"/>
      <c r="K419" s="104"/>
      <c r="L419" s="104"/>
      <c r="M419" s="104"/>
      <c r="N419" s="23">
        <v>32900</v>
      </c>
      <c r="O419" s="34">
        <f>SUM(P419*1.02)</f>
        <v>23490.600000000002</v>
      </c>
      <c r="P419" s="25">
        <f>SUM(N419*0.7)</f>
        <v>23030</v>
      </c>
      <c r="Q419" s="38" t="s">
        <v>1949</v>
      </c>
      <c r="R419" s="24" t="s">
        <v>1259</v>
      </c>
      <c r="S419" s="25" t="s">
        <v>1258</v>
      </c>
    </row>
    <row r="420" spans="3:19" ht="15.75">
      <c r="C420" s="50" t="s">
        <v>1723</v>
      </c>
      <c r="D420" s="100">
        <v>1</v>
      </c>
      <c r="E420" s="119">
        <f>SUM(F420:M420)</f>
        <v>1</v>
      </c>
      <c r="F420" s="104"/>
      <c r="G420" s="104"/>
      <c r="H420" s="104">
        <v>1</v>
      </c>
      <c r="I420" s="104"/>
      <c r="J420" s="104"/>
      <c r="K420" s="104"/>
      <c r="L420" s="104"/>
      <c r="M420" s="104"/>
      <c r="N420" s="23">
        <v>42900</v>
      </c>
      <c r="O420" s="34">
        <f>SUM(P420*1.02)</f>
        <v>32818.5</v>
      </c>
      <c r="P420" s="25">
        <v>32175</v>
      </c>
      <c r="Q420" s="38" t="s">
        <v>1724</v>
      </c>
      <c r="R420" s="24" t="s">
        <v>1715</v>
      </c>
      <c r="S420" s="25" t="s">
        <v>1725</v>
      </c>
    </row>
    <row r="421" spans="3:19" ht="15.75">
      <c r="C421" s="50" t="s">
        <v>1726</v>
      </c>
      <c r="D421" s="100">
        <v>1</v>
      </c>
      <c r="E421" s="119">
        <f>SUM(F421:M421)</f>
        <v>0</v>
      </c>
      <c r="F421" s="104"/>
      <c r="G421" s="104"/>
      <c r="H421" s="104"/>
      <c r="I421" s="104"/>
      <c r="J421" s="104"/>
      <c r="K421" s="104"/>
      <c r="L421" s="104"/>
      <c r="M421" s="104"/>
      <c r="N421" s="23">
        <v>19900</v>
      </c>
      <c r="O421" s="34">
        <f>SUM(P421*1.02)</f>
        <v>13693.5</v>
      </c>
      <c r="P421" s="25">
        <v>13425</v>
      </c>
      <c r="Q421" s="25" t="s">
        <v>1727</v>
      </c>
      <c r="R421" s="24" t="s">
        <v>1256</v>
      </c>
      <c r="S421" s="25" t="s">
        <v>1254</v>
      </c>
    </row>
    <row r="422" spans="3:19" ht="15.75">
      <c r="C422" s="50" t="s">
        <v>1728</v>
      </c>
      <c r="D422" s="100"/>
      <c r="E422" s="119">
        <f>SUM(F422:M422)</f>
        <v>1</v>
      </c>
      <c r="F422" s="104"/>
      <c r="G422" s="104"/>
      <c r="H422" s="104">
        <v>1</v>
      </c>
      <c r="I422" s="104"/>
      <c r="J422" s="104"/>
      <c r="K422" s="104"/>
      <c r="L422" s="104"/>
      <c r="M422" s="104"/>
      <c r="N422" s="23">
        <v>21900</v>
      </c>
      <c r="O422" s="34">
        <f>SUM(P422*1.02)</f>
        <v>15223.5</v>
      </c>
      <c r="P422" s="25">
        <v>14925</v>
      </c>
      <c r="Q422" s="25" t="s">
        <v>1729</v>
      </c>
      <c r="R422" s="24" t="s">
        <v>1256</v>
      </c>
      <c r="S422" s="25" t="s">
        <v>1254</v>
      </c>
    </row>
    <row r="423" spans="3:19" ht="15.75">
      <c r="C423" s="50" t="s">
        <v>1730</v>
      </c>
      <c r="D423" s="100">
        <v>4</v>
      </c>
      <c r="E423" s="119">
        <f>SUM(F423:M423)</f>
        <v>3</v>
      </c>
      <c r="F423" s="104">
        <v>3</v>
      </c>
      <c r="G423" s="104"/>
      <c r="H423" s="104"/>
      <c r="I423" s="104"/>
      <c r="J423" s="104"/>
      <c r="K423" s="104"/>
      <c r="L423" s="104"/>
      <c r="M423" s="104"/>
      <c r="N423" s="23">
        <v>24900</v>
      </c>
      <c r="O423" s="34">
        <f>SUM(P423*1.02)</f>
        <v>18283.5</v>
      </c>
      <c r="P423" s="25">
        <v>17925</v>
      </c>
      <c r="Q423" s="25" t="s">
        <v>1729</v>
      </c>
      <c r="R423" s="24" t="s">
        <v>1731</v>
      </c>
      <c r="S423" s="25" t="s">
        <v>1254</v>
      </c>
    </row>
    <row r="424" spans="3:19" ht="15.75">
      <c r="C424" s="16" t="s">
        <v>1732</v>
      </c>
      <c r="D424" s="101"/>
      <c r="E424" s="119">
        <f>SUM(F424:M424)</f>
        <v>0</v>
      </c>
      <c r="F424" s="101"/>
      <c r="G424" s="101"/>
      <c r="H424" s="101"/>
      <c r="I424" s="101"/>
      <c r="J424" s="101"/>
      <c r="K424" s="101"/>
      <c r="L424" s="101"/>
      <c r="M424" s="101"/>
      <c r="N424" s="23">
        <v>8490</v>
      </c>
      <c r="O424" s="34">
        <f>SUM(P424*1.02)</f>
        <v>5599.8</v>
      </c>
      <c r="P424" s="25">
        <v>5490</v>
      </c>
      <c r="Q424" s="51">
        <v>7</v>
      </c>
      <c r="R424" s="24" t="s">
        <v>1061</v>
      </c>
      <c r="S424" s="25" t="s">
        <v>2287</v>
      </c>
    </row>
    <row r="425" spans="3:19" ht="15.75">
      <c r="C425" s="16" t="s">
        <v>2285</v>
      </c>
      <c r="D425" s="101">
        <v>29</v>
      </c>
      <c r="E425" s="119">
        <f>SUM(F425:M425)</f>
        <v>29</v>
      </c>
      <c r="F425" s="101"/>
      <c r="G425" s="101"/>
      <c r="H425" s="101">
        <v>10</v>
      </c>
      <c r="I425" s="101">
        <v>10</v>
      </c>
      <c r="J425" s="101"/>
      <c r="K425" s="101">
        <v>9</v>
      </c>
      <c r="L425" s="101"/>
      <c r="M425" s="101"/>
      <c r="N425" s="23">
        <v>10490</v>
      </c>
      <c r="O425" s="34">
        <f>SUM(P425*1.02)</f>
        <v>7489.859999999999</v>
      </c>
      <c r="P425" s="25">
        <f>SUM(N425*0.7)</f>
        <v>7342.999999999999</v>
      </c>
      <c r="Q425" s="51">
        <v>9</v>
      </c>
      <c r="R425" s="24" t="s">
        <v>1061</v>
      </c>
      <c r="S425" s="25" t="s">
        <v>2286</v>
      </c>
    </row>
    <row r="426" spans="3:19" ht="15.75">
      <c r="C426" s="16" t="s">
        <v>1733</v>
      </c>
      <c r="D426" s="101"/>
      <c r="E426" s="119">
        <f>SUM(F426:M426)</f>
        <v>0</v>
      </c>
      <c r="F426" s="101"/>
      <c r="G426" s="101"/>
      <c r="H426" s="101"/>
      <c r="I426" s="101"/>
      <c r="J426" s="101"/>
      <c r="K426" s="101"/>
      <c r="L426" s="101"/>
      <c r="M426" s="101"/>
      <c r="N426" s="23">
        <v>10900</v>
      </c>
      <c r="O426" s="34">
        <f>SUM(P426*1.02)</f>
        <v>7782.6</v>
      </c>
      <c r="P426" s="25">
        <v>7630</v>
      </c>
      <c r="Q426" s="25">
        <v>10</v>
      </c>
      <c r="R426" s="24" t="s">
        <v>1061</v>
      </c>
      <c r="S426" s="25" t="s">
        <v>2288</v>
      </c>
    </row>
    <row r="427" spans="3:19" ht="15.75">
      <c r="C427" s="16" t="s">
        <v>1950</v>
      </c>
      <c r="D427" s="100"/>
      <c r="E427" s="100">
        <f>SUM(F427:M427)</f>
        <v>0</v>
      </c>
      <c r="F427" s="104"/>
      <c r="G427" s="104"/>
      <c r="H427" s="104"/>
      <c r="I427" s="104"/>
      <c r="J427" s="104"/>
      <c r="K427" s="104"/>
      <c r="L427" s="104"/>
      <c r="M427" s="104"/>
      <c r="N427" s="23">
        <v>15490</v>
      </c>
      <c r="O427" s="34">
        <f>SUM(P427*1.02)</f>
        <v>11059.86</v>
      </c>
      <c r="P427" s="25">
        <f>SUM(N427*0.7)</f>
        <v>10843</v>
      </c>
      <c r="Q427" s="25" t="s">
        <v>1951</v>
      </c>
      <c r="R427" s="24" t="s">
        <v>1248</v>
      </c>
      <c r="S427" s="25" t="s">
        <v>1249</v>
      </c>
    </row>
    <row r="428" spans="3:19" ht="15.75">
      <c r="C428" s="16" t="s">
        <v>1952</v>
      </c>
      <c r="D428" s="100"/>
      <c r="E428" s="100">
        <f>SUM(F428:M428)</f>
        <v>0</v>
      </c>
      <c r="F428" s="101"/>
      <c r="G428" s="101"/>
      <c r="H428" s="101"/>
      <c r="I428" s="101"/>
      <c r="J428" s="101"/>
      <c r="K428" s="101"/>
      <c r="L428" s="101"/>
      <c r="M428" s="101"/>
      <c r="N428" s="23">
        <v>16900</v>
      </c>
      <c r="O428" s="34">
        <f>SUM(P428*1.02)</f>
        <v>12066.6</v>
      </c>
      <c r="P428" s="25">
        <f>SUM(N428*0.7)</f>
        <v>11830</v>
      </c>
      <c r="Q428" s="25" t="s">
        <v>1735</v>
      </c>
      <c r="R428" s="24" t="s">
        <v>1058</v>
      </c>
      <c r="S428" s="25" t="s">
        <v>1250</v>
      </c>
    </row>
    <row r="429" spans="3:19" ht="15.75">
      <c r="C429" s="16" t="s">
        <v>1734</v>
      </c>
      <c r="D429" s="100"/>
      <c r="E429" s="119">
        <f>SUM(F429:M429)</f>
        <v>0</v>
      </c>
      <c r="F429" s="101"/>
      <c r="G429" s="101"/>
      <c r="H429" s="101"/>
      <c r="I429" s="101"/>
      <c r="J429" s="101"/>
      <c r="K429" s="101"/>
      <c r="L429" s="101"/>
      <c r="M429" s="101"/>
      <c r="N429" s="23">
        <v>17900</v>
      </c>
      <c r="O429" s="34">
        <f>SUM(P429*1.02)</f>
        <v>12780.6</v>
      </c>
      <c r="P429" s="25">
        <f>SUM(N429*0.7)</f>
        <v>12530</v>
      </c>
      <c r="Q429" s="25" t="s">
        <v>1735</v>
      </c>
      <c r="R429" s="24" t="s">
        <v>1058</v>
      </c>
      <c r="S429" s="25" t="s">
        <v>1250</v>
      </c>
    </row>
    <row r="430" spans="3:19" ht="15.75">
      <c r="C430" s="16" t="s">
        <v>1736</v>
      </c>
      <c r="D430" s="101"/>
      <c r="E430" s="119">
        <f>SUM(F430:M430)</f>
        <v>0</v>
      </c>
      <c r="F430" s="104"/>
      <c r="G430" s="104"/>
      <c r="H430" s="104"/>
      <c r="I430" s="104"/>
      <c r="J430" s="104"/>
      <c r="K430" s="104"/>
      <c r="L430" s="104"/>
      <c r="M430" s="104"/>
      <c r="N430" s="23">
        <v>19900</v>
      </c>
      <c r="O430" s="34">
        <f>SUM(P430*1.02)</f>
        <v>13693.5</v>
      </c>
      <c r="P430" s="25">
        <v>13425</v>
      </c>
      <c r="Q430" s="25" t="s">
        <v>1737</v>
      </c>
      <c r="R430" s="25" t="s">
        <v>1738</v>
      </c>
      <c r="S430" s="25" t="s">
        <v>1739</v>
      </c>
    </row>
    <row r="431" spans="3:19" ht="15.75">
      <c r="C431" s="16" t="s">
        <v>1953</v>
      </c>
      <c r="D431" s="101"/>
      <c r="E431" s="100">
        <f>SUM(F431:M431)</f>
        <v>0</v>
      </c>
      <c r="F431" s="104"/>
      <c r="G431" s="104"/>
      <c r="H431" s="104"/>
      <c r="I431" s="104"/>
      <c r="J431" s="104"/>
      <c r="K431" s="104"/>
      <c r="L431" s="104"/>
      <c r="M431" s="104"/>
      <c r="N431" s="23">
        <v>21900</v>
      </c>
      <c r="O431" s="34">
        <f>SUM(P431*1.02)</f>
        <v>14458.5</v>
      </c>
      <c r="P431" s="25">
        <v>14175</v>
      </c>
      <c r="Q431" s="25" t="s">
        <v>1954</v>
      </c>
      <c r="R431" s="25" t="s">
        <v>1738</v>
      </c>
      <c r="S431" s="25" t="s">
        <v>1739</v>
      </c>
    </row>
    <row r="432" spans="3:19" ht="15.75">
      <c r="C432" s="16" t="s">
        <v>1740</v>
      </c>
      <c r="D432" s="101"/>
      <c r="E432" s="119">
        <f>SUM(F432:M432)</f>
        <v>0</v>
      </c>
      <c r="F432" s="104"/>
      <c r="G432" s="104"/>
      <c r="H432" s="104"/>
      <c r="I432" s="104"/>
      <c r="J432" s="104"/>
      <c r="K432" s="104"/>
      <c r="L432" s="104"/>
      <c r="M432" s="104"/>
      <c r="N432" s="23">
        <v>23490</v>
      </c>
      <c r="O432" s="34">
        <f>SUM(P432*1.02)</f>
        <v>15223.5</v>
      </c>
      <c r="P432" s="25">
        <v>14925</v>
      </c>
      <c r="Q432" s="25" t="s">
        <v>1741</v>
      </c>
      <c r="R432" s="25" t="s">
        <v>1738</v>
      </c>
      <c r="S432" s="25" t="s">
        <v>1739</v>
      </c>
    </row>
    <row r="433" spans="3:19" ht="15.75">
      <c r="C433" s="16" t="s">
        <v>1742</v>
      </c>
      <c r="D433" s="101"/>
      <c r="E433" s="119">
        <f>SUM(F433:M433)</f>
        <v>0</v>
      </c>
      <c r="F433" s="104"/>
      <c r="G433" s="104"/>
      <c r="H433" s="104"/>
      <c r="I433" s="104"/>
      <c r="J433" s="104"/>
      <c r="K433" s="104"/>
      <c r="L433" s="104"/>
      <c r="M433" s="104"/>
      <c r="N433" s="23">
        <v>24900</v>
      </c>
      <c r="O433" s="34">
        <f>SUM(P433*1.02)</f>
        <v>17518.5</v>
      </c>
      <c r="P433" s="25">
        <v>17175</v>
      </c>
      <c r="Q433" s="25" t="s">
        <v>1741</v>
      </c>
      <c r="R433" s="25" t="s">
        <v>1743</v>
      </c>
      <c r="S433" s="25" t="s">
        <v>1739</v>
      </c>
    </row>
    <row r="434" spans="3:19" ht="15.75">
      <c r="C434" s="16" t="s">
        <v>1744</v>
      </c>
      <c r="D434" s="101">
        <v>1</v>
      </c>
      <c r="E434" s="119">
        <f>SUM(F434:M434)</f>
        <v>1</v>
      </c>
      <c r="F434" s="101">
        <v>1</v>
      </c>
      <c r="G434" s="101"/>
      <c r="H434" s="101"/>
      <c r="I434" s="101"/>
      <c r="J434" s="101"/>
      <c r="K434" s="101"/>
      <c r="L434" s="101"/>
      <c r="M434" s="101"/>
      <c r="N434" s="23">
        <v>34900</v>
      </c>
      <c r="O434" s="34">
        <f>SUM(P434*1.02)</f>
        <v>23133.600000000002</v>
      </c>
      <c r="P434" s="25">
        <v>22680</v>
      </c>
      <c r="Q434" s="38" t="s">
        <v>194</v>
      </c>
      <c r="R434" s="18" t="s">
        <v>1745</v>
      </c>
      <c r="S434" s="25" t="s">
        <v>1746</v>
      </c>
    </row>
    <row r="435" spans="3:19" ht="15.75">
      <c r="C435" s="16" t="s">
        <v>1747</v>
      </c>
      <c r="D435" s="100"/>
      <c r="E435" s="119">
        <f>SUM(F435:M435)</f>
        <v>0</v>
      </c>
      <c r="F435" s="104"/>
      <c r="G435" s="104"/>
      <c r="H435" s="104"/>
      <c r="I435" s="104"/>
      <c r="J435" s="104"/>
      <c r="K435" s="104"/>
      <c r="L435" s="104"/>
      <c r="M435" s="104"/>
      <c r="N435" s="23">
        <v>51900</v>
      </c>
      <c r="O435" s="34">
        <f>SUM(P435*1.02)</f>
        <v>42350.4</v>
      </c>
      <c r="P435" s="25">
        <f>SUM(N435*0.8)</f>
        <v>41520</v>
      </c>
      <c r="Q435" s="51" t="s">
        <v>1748</v>
      </c>
      <c r="R435" s="18" t="s">
        <v>1749</v>
      </c>
      <c r="S435" s="25" t="s">
        <v>1750</v>
      </c>
    </row>
    <row r="436" spans="3:19" ht="15.75">
      <c r="C436" s="16" t="s">
        <v>1751</v>
      </c>
      <c r="D436" s="100"/>
      <c r="E436" s="119">
        <f>SUM(F436:M436)</f>
        <v>0</v>
      </c>
      <c r="F436" s="104"/>
      <c r="G436" s="104"/>
      <c r="H436" s="104"/>
      <c r="I436" s="104"/>
      <c r="J436" s="104"/>
      <c r="K436" s="104"/>
      <c r="L436" s="104"/>
      <c r="M436" s="104"/>
      <c r="N436" s="23">
        <v>74900</v>
      </c>
      <c r="O436" s="34">
        <f>SUM(P436*1.02)</f>
        <v>57298.5</v>
      </c>
      <c r="P436" s="25">
        <v>56175</v>
      </c>
      <c r="Q436" s="51" t="s">
        <v>1748</v>
      </c>
      <c r="R436" s="18" t="s">
        <v>1749</v>
      </c>
      <c r="S436" s="25" t="s">
        <v>1750</v>
      </c>
    </row>
    <row r="437" spans="3:19" ht="15.75">
      <c r="C437" s="50" t="s">
        <v>1752</v>
      </c>
      <c r="D437" s="100">
        <v>2</v>
      </c>
      <c r="E437" s="119">
        <f>SUM(F437:M437)</f>
        <v>2</v>
      </c>
      <c r="F437" s="104">
        <v>1</v>
      </c>
      <c r="G437" s="104">
        <v>1</v>
      </c>
      <c r="H437" s="104"/>
      <c r="I437" s="104"/>
      <c r="J437" s="104"/>
      <c r="K437" s="104"/>
      <c r="L437" s="104"/>
      <c r="M437" s="104"/>
      <c r="N437" s="23">
        <v>69900</v>
      </c>
      <c r="O437" s="34">
        <f>SUM(P437*1.02)</f>
        <v>49908.6</v>
      </c>
      <c r="P437" s="25">
        <v>48930</v>
      </c>
      <c r="Q437" s="25" t="s">
        <v>531</v>
      </c>
      <c r="R437" s="24" t="s">
        <v>1715</v>
      </c>
      <c r="S437" s="25" t="s">
        <v>1753</v>
      </c>
    </row>
    <row r="438" spans="3:19" ht="15.75">
      <c r="C438" s="50" t="s">
        <v>1754</v>
      </c>
      <c r="D438" s="100">
        <v>1</v>
      </c>
      <c r="E438" s="119">
        <f>SUM(F438:M438)</f>
        <v>1</v>
      </c>
      <c r="F438" s="104">
        <v>1</v>
      </c>
      <c r="G438" s="104"/>
      <c r="H438" s="104"/>
      <c r="I438" s="104"/>
      <c r="J438" s="104"/>
      <c r="K438" s="104"/>
      <c r="L438" s="104"/>
      <c r="M438" s="104"/>
      <c r="N438" s="23">
        <v>72900</v>
      </c>
      <c r="O438" s="34">
        <f>SUM(P438*1.02)</f>
        <v>52050.6</v>
      </c>
      <c r="P438" s="25">
        <v>51030</v>
      </c>
      <c r="Q438" s="25" t="s">
        <v>531</v>
      </c>
      <c r="R438" s="24" t="s">
        <v>1715</v>
      </c>
      <c r="S438" s="25" t="s">
        <v>1755</v>
      </c>
    </row>
    <row r="439" spans="3:19" ht="15.75">
      <c r="C439" s="16" t="s">
        <v>1756</v>
      </c>
      <c r="D439" s="100"/>
      <c r="E439" s="119">
        <f>SUM(F439:M439)</f>
        <v>0</v>
      </c>
      <c r="F439" s="104"/>
      <c r="G439" s="104"/>
      <c r="H439" s="104"/>
      <c r="I439" s="104"/>
      <c r="J439" s="104"/>
      <c r="K439" s="104"/>
      <c r="L439" s="104"/>
      <c r="M439" s="104"/>
      <c r="N439" s="23">
        <v>36900</v>
      </c>
      <c r="O439" s="34">
        <f>SUM(P439*1.02)</f>
        <v>26346.600000000002</v>
      </c>
      <c r="P439" s="25">
        <v>25830</v>
      </c>
      <c r="Q439" s="25" t="s">
        <v>1757</v>
      </c>
      <c r="R439" s="25" t="s">
        <v>1758</v>
      </c>
      <c r="S439" s="25" t="s">
        <v>1759</v>
      </c>
    </row>
    <row r="440" spans="3:19" ht="15.75">
      <c r="C440" s="26" t="s">
        <v>1760</v>
      </c>
      <c r="D440" s="100"/>
      <c r="E440" s="119">
        <f>SUM(F440:M440)</f>
        <v>0</v>
      </c>
      <c r="F440" s="104"/>
      <c r="G440" s="104"/>
      <c r="H440" s="104"/>
      <c r="I440" s="104"/>
      <c r="J440" s="104"/>
      <c r="K440" s="104"/>
      <c r="L440" s="104"/>
      <c r="M440" s="104"/>
      <c r="N440" s="23">
        <v>41900</v>
      </c>
      <c r="O440" s="34">
        <f>SUM(P440*1.02)</f>
        <v>32053.5</v>
      </c>
      <c r="P440" s="25">
        <v>31425</v>
      </c>
      <c r="Q440" s="25" t="s">
        <v>531</v>
      </c>
      <c r="R440" s="24" t="s">
        <v>1715</v>
      </c>
      <c r="S440" s="25" t="s">
        <v>1761</v>
      </c>
    </row>
    <row r="441" spans="3:19" ht="15.75">
      <c r="C441" s="16" t="s">
        <v>1762</v>
      </c>
      <c r="D441" s="101"/>
      <c r="E441" s="119">
        <f>SUM(F441:M441)</f>
        <v>0</v>
      </c>
      <c r="F441" s="101"/>
      <c r="G441" s="101"/>
      <c r="H441" s="101"/>
      <c r="I441" s="101"/>
      <c r="J441" s="101"/>
      <c r="K441" s="101"/>
      <c r="L441" s="101"/>
      <c r="M441" s="101"/>
      <c r="N441" s="23">
        <v>14900</v>
      </c>
      <c r="O441" s="34">
        <f>SUM(P441*1.02)</f>
        <v>9878.7</v>
      </c>
      <c r="P441" s="25">
        <f>SUM(N441*0.65)</f>
        <v>9685</v>
      </c>
      <c r="Q441" s="51" t="s">
        <v>1763</v>
      </c>
      <c r="R441" s="18" t="s">
        <v>1764</v>
      </c>
      <c r="S441" s="25" t="s">
        <v>1765</v>
      </c>
    </row>
    <row r="442" spans="3:19" ht="15.75">
      <c r="C442" s="16" t="s">
        <v>1766</v>
      </c>
      <c r="D442" s="101"/>
      <c r="E442" s="119">
        <f>SUM(F442:M442)</f>
        <v>0</v>
      </c>
      <c r="F442" s="104"/>
      <c r="G442" s="104"/>
      <c r="H442" s="104"/>
      <c r="I442" s="104"/>
      <c r="J442" s="104"/>
      <c r="K442" s="104"/>
      <c r="L442" s="104"/>
      <c r="M442" s="104"/>
      <c r="N442" s="23">
        <v>38900</v>
      </c>
      <c r="O442" s="34">
        <f>SUM(P442*1.02)</f>
        <v>27774.600000000002</v>
      </c>
      <c r="P442" s="25">
        <v>27230</v>
      </c>
      <c r="Q442" s="38" t="s">
        <v>1767</v>
      </c>
      <c r="R442" s="18" t="s">
        <v>1745</v>
      </c>
      <c r="S442" s="25" t="s">
        <v>1768</v>
      </c>
    </row>
    <row r="443" spans="3:19" ht="15.75">
      <c r="C443" s="16" t="s">
        <v>1956</v>
      </c>
      <c r="D443" s="100"/>
      <c r="E443" s="100">
        <f>SUM(F443:M443)</f>
        <v>0</v>
      </c>
      <c r="F443" s="101"/>
      <c r="G443" s="101"/>
      <c r="H443" s="104"/>
      <c r="I443" s="104"/>
      <c r="J443" s="104"/>
      <c r="K443" s="104"/>
      <c r="L443" s="104"/>
      <c r="M443" s="104"/>
      <c r="N443" s="23">
        <v>41900</v>
      </c>
      <c r="O443" s="34">
        <f>SUM(P443*1.02)</f>
        <v>29916.6</v>
      </c>
      <c r="P443" s="25">
        <f>SUM(N443*0.7)</f>
        <v>29329.999999999996</v>
      </c>
      <c r="Q443" s="38" t="s">
        <v>1957</v>
      </c>
      <c r="R443" s="18" t="s">
        <v>1958</v>
      </c>
      <c r="S443" s="25" t="s">
        <v>1768</v>
      </c>
    </row>
    <row r="444" spans="3:19" ht="15.75">
      <c r="C444" s="221" t="s">
        <v>2336</v>
      </c>
      <c r="D444" s="156" t="s">
        <v>439</v>
      </c>
      <c r="E444" s="156" t="s">
        <v>281</v>
      </c>
      <c r="F444" s="222">
        <v>42377</v>
      </c>
      <c r="G444" s="222">
        <v>42378</v>
      </c>
      <c r="H444" s="222">
        <v>42379</v>
      </c>
      <c r="I444" s="222">
        <v>42380</v>
      </c>
      <c r="J444" s="222">
        <v>42381</v>
      </c>
      <c r="K444" s="222">
        <v>42382</v>
      </c>
      <c r="L444" s="222">
        <v>42383</v>
      </c>
      <c r="M444" s="222">
        <v>42384</v>
      </c>
      <c r="N444" s="154" t="s">
        <v>12</v>
      </c>
      <c r="O444" s="220" t="s">
        <v>103</v>
      </c>
      <c r="P444" s="223" t="s">
        <v>104</v>
      </c>
      <c r="Q444" s="223" t="s">
        <v>226</v>
      </c>
      <c r="R444" s="154" t="s">
        <v>13</v>
      </c>
      <c r="S444" s="154" t="s">
        <v>42</v>
      </c>
    </row>
    <row r="445" spans="3:19" ht="15.75">
      <c r="C445" s="50" t="s">
        <v>1769</v>
      </c>
      <c r="D445" s="100">
        <v>2</v>
      </c>
      <c r="E445" s="119">
        <f>SUM(F445:M445)</f>
        <v>2</v>
      </c>
      <c r="F445" s="104">
        <v>2</v>
      </c>
      <c r="G445" s="104"/>
      <c r="H445" s="104"/>
      <c r="I445" s="104"/>
      <c r="J445" s="104"/>
      <c r="K445" s="104"/>
      <c r="L445" s="104"/>
      <c r="M445" s="104"/>
      <c r="N445" s="23">
        <v>14900</v>
      </c>
      <c r="O445" s="34">
        <f>SUM(P445*1.02)</f>
        <v>11398.5</v>
      </c>
      <c r="P445" s="25">
        <v>11175</v>
      </c>
      <c r="Q445" s="25" t="s">
        <v>1770</v>
      </c>
      <c r="R445" s="24" t="s">
        <v>1771</v>
      </c>
      <c r="S445" s="25" t="s">
        <v>1772</v>
      </c>
    </row>
    <row r="446" spans="3:19" ht="15.75">
      <c r="C446" s="50" t="s">
        <v>1773</v>
      </c>
      <c r="D446" s="100">
        <v>1</v>
      </c>
      <c r="E446" s="119">
        <f>SUM(F446:M446)</f>
        <v>1</v>
      </c>
      <c r="F446" s="104">
        <v>1</v>
      </c>
      <c r="G446" s="104"/>
      <c r="H446" s="104"/>
      <c r="I446" s="104"/>
      <c r="J446" s="104"/>
      <c r="K446" s="104"/>
      <c r="L446" s="104"/>
      <c r="M446" s="104"/>
      <c r="N446" s="23">
        <v>21900</v>
      </c>
      <c r="O446" s="34">
        <f>SUM(P446*1.02)</f>
        <v>17870.4</v>
      </c>
      <c r="P446" s="25">
        <f>SUM(N446*0.8)</f>
        <v>17520</v>
      </c>
      <c r="Q446" s="25" t="s">
        <v>1770</v>
      </c>
      <c r="R446" s="24" t="s">
        <v>1774</v>
      </c>
      <c r="S446" s="25" t="s">
        <v>1775</v>
      </c>
    </row>
    <row r="447" spans="3:19" ht="15.75">
      <c r="C447" s="50" t="s">
        <v>1776</v>
      </c>
      <c r="D447" s="100">
        <v>1</v>
      </c>
      <c r="E447" s="119">
        <f>SUM(F447:M447)</f>
        <v>1</v>
      </c>
      <c r="F447" s="104">
        <v>1</v>
      </c>
      <c r="G447" s="104"/>
      <c r="H447" s="104"/>
      <c r="I447" s="104"/>
      <c r="J447" s="104"/>
      <c r="K447" s="104"/>
      <c r="L447" s="104"/>
      <c r="M447" s="104"/>
      <c r="N447" s="23">
        <v>29900</v>
      </c>
      <c r="O447" s="34">
        <f>SUM(P447*1.02)</f>
        <v>22873.5</v>
      </c>
      <c r="P447" s="25">
        <v>22425</v>
      </c>
      <c r="Q447" s="25" t="s">
        <v>1777</v>
      </c>
      <c r="R447" s="24" t="s">
        <v>1778</v>
      </c>
      <c r="S447" s="25" t="s">
        <v>1779</v>
      </c>
    </row>
    <row r="448" spans="3:19" ht="15.75">
      <c r="C448" s="50" t="s">
        <v>1780</v>
      </c>
      <c r="D448" s="100">
        <v>1</v>
      </c>
      <c r="E448" s="119">
        <f>SUM(F448:M448)</f>
        <v>1</v>
      </c>
      <c r="F448" s="104">
        <v>1</v>
      </c>
      <c r="G448" s="104"/>
      <c r="H448" s="104"/>
      <c r="I448" s="104"/>
      <c r="J448" s="104"/>
      <c r="K448" s="104"/>
      <c r="L448" s="104"/>
      <c r="M448" s="104"/>
      <c r="N448" s="23">
        <v>30900</v>
      </c>
      <c r="O448" s="34">
        <f>SUM(P448*1.02)</f>
        <v>23638.5</v>
      </c>
      <c r="P448" s="25">
        <v>23175</v>
      </c>
      <c r="Q448" s="25" t="s">
        <v>1777</v>
      </c>
      <c r="R448" s="24" t="s">
        <v>1778</v>
      </c>
      <c r="S448" s="25" t="s">
        <v>1781</v>
      </c>
    </row>
    <row r="449" spans="3:19" ht="15.75">
      <c r="C449" s="50" t="s">
        <v>1782</v>
      </c>
      <c r="D449" s="100">
        <v>1</v>
      </c>
      <c r="E449" s="119">
        <f>SUM(F449:M449)</f>
        <v>1</v>
      </c>
      <c r="F449" s="104">
        <v>1</v>
      </c>
      <c r="G449" s="104"/>
      <c r="H449" s="104"/>
      <c r="I449" s="104"/>
      <c r="J449" s="104"/>
      <c r="K449" s="104"/>
      <c r="L449" s="104"/>
      <c r="M449" s="104"/>
      <c r="N449" s="23">
        <v>46900</v>
      </c>
      <c r="O449" s="34">
        <f>SUM(P449*1.02)</f>
        <v>35878.5</v>
      </c>
      <c r="P449" s="25">
        <v>35175</v>
      </c>
      <c r="Q449" s="25" t="s">
        <v>1777</v>
      </c>
      <c r="R449" s="24" t="s">
        <v>1778</v>
      </c>
      <c r="S449" s="25" t="s">
        <v>1781</v>
      </c>
    </row>
    <row r="450" spans="3:19" ht="15.75">
      <c r="C450" s="50" t="s">
        <v>1783</v>
      </c>
      <c r="D450" s="100">
        <v>1</v>
      </c>
      <c r="E450" s="119">
        <f>SUM(F450:M450)</f>
        <v>1</v>
      </c>
      <c r="F450" s="104">
        <v>1</v>
      </c>
      <c r="G450" s="104"/>
      <c r="H450" s="104"/>
      <c r="I450" s="104"/>
      <c r="J450" s="104"/>
      <c r="K450" s="104"/>
      <c r="L450" s="104"/>
      <c r="M450" s="104"/>
      <c r="N450" s="23">
        <v>23200</v>
      </c>
      <c r="O450" s="34">
        <f>SUM(P450*1.02)</f>
        <v>17748</v>
      </c>
      <c r="P450" s="25">
        <v>17400</v>
      </c>
      <c r="Q450" s="25" t="s">
        <v>1777</v>
      </c>
      <c r="R450" s="24" t="s">
        <v>1784</v>
      </c>
      <c r="S450" s="25" t="s">
        <v>1785</v>
      </c>
    </row>
    <row r="451" spans="3:19" ht="15.75">
      <c r="C451" s="50" t="s">
        <v>1786</v>
      </c>
      <c r="D451" s="100">
        <v>1</v>
      </c>
      <c r="E451" s="119">
        <f>SUM(F451:M451)</f>
        <v>1</v>
      </c>
      <c r="F451" s="104">
        <v>1</v>
      </c>
      <c r="G451" s="104"/>
      <c r="H451" s="104"/>
      <c r="I451" s="104"/>
      <c r="J451" s="104"/>
      <c r="K451" s="104"/>
      <c r="L451" s="104"/>
      <c r="M451" s="104"/>
      <c r="N451" s="23">
        <v>21000</v>
      </c>
      <c r="O451" s="34">
        <f>SUM(P451*1.02)</f>
        <v>16065</v>
      </c>
      <c r="P451" s="25">
        <v>15750</v>
      </c>
      <c r="Q451" s="25" t="s">
        <v>1787</v>
      </c>
      <c r="R451" s="24" t="s">
        <v>1788</v>
      </c>
      <c r="S451" s="25" t="s">
        <v>1789</v>
      </c>
    </row>
    <row r="452" spans="3:19" ht="15.75">
      <c r="C452" s="50" t="s">
        <v>1790</v>
      </c>
      <c r="D452" s="100">
        <v>1</v>
      </c>
      <c r="E452" s="119">
        <f>SUM(F452:M452)</f>
        <v>1</v>
      </c>
      <c r="F452" s="104">
        <v>1</v>
      </c>
      <c r="G452" s="104"/>
      <c r="H452" s="104"/>
      <c r="I452" s="104"/>
      <c r="J452" s="104"/>
      <c r="K452" s="104"/>
      <c r="L452" s="104"/>
      <c r="M452" s="104"/>
      <c r="N452" s="23">
        <v>21900</v>
      </c>
      <c r="O452" s="34">
        <f>SUM(P452*1.02)</f>
        <v>16753.5</v>
      </c>
      <c r="P452" s="25">
        <v>16425</v>
      </c>
      <c r="Q452" s="25" t="s">
        <v>1791</v>
      </c>
      <c r="R452" s="24" t="s">
        <v>1774</v>
      </c>
      <c r="S452" s="25" t="s">
        <v>1792</v>
      </c>
    </row>
    <row r="453" spans="3:19" ht="15.75">
      <c r="C453" s="50" t="s">
        <v>1793</v>
      </c>
      <c r="D453" s="100">
        <v>1</v>
      </c>
      <c r="E453" s="119">
        <f>SUM(F453:M453)</f>
        <v>1</v>
      </c>
      <c r="F453" s="104">
        <v>1</v>
      </c>
      <c r="G453" s="104"/>
      <c r="H453" s="104"/>
      <c r="I453" s="104"/>
      <c r="J453" s="104"/>
      <c r="K453" s="104"/>
      <c r="L453" s="104"/>
      <c r="M453" s="104"/>
      <c r="N453" s="23">
        <v>21900</v>
      </c>
      <c r="O453" s="34">
        <f>SUM(P453*1.02)</f>
        <v>16753.5</v>
      </c>
      <c r="P453" s="25">
        <v>16425</v>
      </c>
      <c r="Q453" s="25" t="s">
        <v>1787</v>
      </c>
      <c r="R453" s="24" t="s">
        <v>1774</v>
      </c>
      <c r="S453" s="25" t="s">
        <v>1792</v>
      </c>
    </row>
    <row r="454" spans="3:19" ht="31.5">
      <c r="C454" s="50" t="s">
        <v>1794</v>
      </c>
      <c r="D454" s="100"/>
      <c r="E454" s="119">
        <f>SUM(F454:M454)</f>
        <v>0</v>
      </c>
      <c r="F454" s="104"/>
      <c r="G454" s="104"/>
      <c r="H454" s="104"/>
      <c r="I454" s="104"/>
      <c r="J454" s="104"/>
      <c r="K454" s="104"/>
      <c r="L454" s="104"/>
      <c r="M454" s="104"/>
      <c r="N454" s="23">
        <v>23000</v>
      </c>
      <c r="O454" s="25">
        <f>SUM(P454*1.02)</f>
        <v>18768</v>
      </c>
      <c r="P454" s="25">
        <f>SUM(N454*0.8)</f>
        <v>18400</v>
      </c>
      <c r="Q454" s="25" t="s">
        <v>1791</v>
      </c>
      <c r="R454" s="69" t="s">
        <v>1795</v>
      </c>
      <c r="S454" s="25" t="s">
        <v>1789</v>
      </c>
    </row>
    <row r="455" spans="3:19" ht="31.5">
      <c r="C455" s="50" t="s">
        <v>1796</v>
      </c>
      <c r="D455" s="100"/>
      <c r="E455" s="119">
        <f>SUM(F455:M455)</f>
        <v>0</v>
      </c>
      <c r="F455" s="104"/>
      <c r="G455" s="104"/>
      <c r="H455" s="104"/>
      <c r="I455" s="104"/>
      <c r="J455" s="104"/>
      <c r="K455" s="104"/>
      <c r="L455" s="104"/>
      <c r="M455" s="104"/>
      <c r="N455" s="23">
        <v>23000</v>
      </c>
      <c r="O455" s="25">
        <f>SUM(P455*1.02)</f>
        <v>18768</v>
      </c>
      <c r="P455" s="25">
        <f>SUM(N455*0.8)</f>
        <v>18400</v>
      </c>
      <c r="Q455" s="25" t="s">
        <v>1787</v>
      </c>
      <c r="R455" s="69" t="s">
        <v>1797</v>
      </c>
      <c r="S455" s="25" t="s">
        <v>1789</v>
      </c>
    </row>
    <row r="456" spans="3:19" ht="31.5">
      <c r="C456" s="50" t="s">
        <v>1798</v>
      </c>
      <c r="D456" s="100">
        <v>1</v>
      </c>
      <c r="E456" s="119">
        <f>SUM(F456:M456)</f>
        <v>1</v>
      </c>
      <c r="F456" s="104">
        <v>1</v>
      </c>
      <c r="G456" s="104"/>
      <c r="H456" s="104"/>
      <c r="I456" s="104"/>
      <c r="J456" s="104"/>
      <c r="K456" s="104"/>
      <c r="L456" s="104"/>
      <c r="M456" s="104"/>
      <c r="N456" s="23">
        <v>25900</v>
      </c>
      <c r="O456" s="25">
        <f>SUM(P456*1.02)</f>
        <v>19813.5</v>
      </c>
      <c r="P456" s="25">
        <v>19425</v>
      </c>
      <c r="Q456" s="25" t="s">
        <v>1791</v>
      </c>
      <c r="R456" s="69" t="s">
        <v>1795</v>
      </c>
      <c r="S456" s="25" t="s">
        <v>1799</v>
      </c>
    </row>
    <row r="457" spans="3:19" ht="31.5">
      <c r="C457" s="26" t="s">
        <v>1800</v>
      </c>
      <c r="D457" s="100"/>
      <c r="E457" s="119">
        <f>SUM(F457:M457)</f>
        <v>0</v>
      </c>
      <c r="F457" s="104"/>
      <c r="G457" s="104"/>
      <c r="H457" s="104"/>
      <c r="I457" s="104"/>
      <c r="J457" s="104"/>
      <c r="K457" s="104"/>
      <c r="L457" s="104"/>
      <c r="M457" s="104"/>
      <c r="N457" s="23">
        <v>30900</v>
      </c>
      <c r="O457" s="25">
        <f>SUM(P457*1.02)</f>
        <v>23638.5</v>
      </c>
      <c r="P457" s="25">
        <v>23175</v>
      </c>
      <c r="Q457" s="25" t="s">
        <v>1791</v>
      </c>
      <c r="R457" s="69" t="s">
        <v>1801</v>
      </c>
      <c r="S457" s="25" t="s">
        <v>1802</v>
      </c>
    </row>
    <row r="458" spans="3:19" ht="31.5">
      <c r="C458" s="26" t="s">
        <v>1803</v>
      </c>
      <c r="D458" s="100">
        <v>1</v>
      </c>
      <c r="E458" s="119">
        <f>SUM(F458:M458)</f>
        <v>1</v>
      </c>
      <c r="F458" s="104">
        <v>1</v>
      </c>
      <c r="G458" s="104"/>
      <c r="H458" s="104"/>
      <c r="I458" s="104"/>
      <c r="J458" s="104"/>
      <c r="K458" s="104"/>
      <c r="L458" s="104"/>
      <c r="M458" s="104"/>
      <c r="N458" s="23">
        <v>30900</v>
      </c>
      <c r="O458" s="25">
        <f>SUM(P458*1.02)</f>
        <v>23638.5</v>
      </c>
      <c r="P458" s="25">
        <v>23175</v>
      </c>
      <c r="Q458" s="25" t="s">
        <v>1791</v>
      </c>
      <c r="R458" s="69" t="s">
        <v>1804</v>
      </c>
      <c r="S458" s="25" t="s">
        <v>1805</v>
      </c>
    </row>
    <row r="459" spans="3:19" ht="15.75">
      <c r="C459" s="221" t="s">
        <v>2338</v>
      </c>
      <c r="D459" s="156" t="s">
        <v>439</v>
      </c>
      <c r="E459" s="156" t="s">
        <v>281</v>
      </c>
      <c r="F459" s="222">
        <v>42377</v>
      </c>
      <c r="G459" s="222">
        <v>42378</v>
      </c>
      <c r="H459" s="222">
        <v>42379</v>
      </c>
      <c r="I459" s="222">
        <v>42380</v>
      </c>
      <c r="J459" s="222">
        <v>42381</v>
      </c>
      <c r="K459" s="222">
        <v>42382</v>
      </c>
      <c r="L459" s="222">
        <v>42383</v>
      </c>
      <c r="M459" s="222">
        <v>42384</v>
      </c>
      <c r="N459" s="154" t="s">
        <v>12</v>
      </c>
      <c r="O459" s="220" t="s">
        <v>103</v>
      </c>
      <c r="P459" s="223" t="s">
        <v>104</v>
      </c>
      <c r="Q459" s="220" t="s">
        <v>39</v>
      </c>
      <c r="R459" s="154" t="s">
        <v>13</v>
      </c>
      <c r="S459" s="154" t="s">
        <v>42</v>
      </c>
    </row>
    <row r="460" spans="3:19" ht="15.75">
      <c r="C460" s="26" t="s">
        <v>1806</v>
      </c>
      <c r="D460" s="100"/>
      <c r="E460" s="119">
        <f>SUM(F460:M460)</f>
        <v>0</v>
      </c>
      <c r="F460" s="100"/>
      <c r="G460" s="100"/>
      <c r="H460" s="100"/>
      <c r="I460" s="100"/>
      <c r="J460" s="100"/>
      <c r="K460" s="100"/>
      <c r="L460" s="100"/>
      <c r="M460" s="100"/>
      <c r="N460" s="23">
        <v>1490</v>
      </c>
      <c r="O460" s="25">
        <f>SUM(P460*1.02)</f>
        <v>792.54</v>
      </c>
      <c r="P460" s="25">
        <v>777</v>
      </c>
      <c r="Q460" s="31" t="s">
        <v>1807</v>
      </c>
      <c r="R460" s="18" t="s">
        <v>1808</v>
      </c>
      <c r="S460" s="18" t="s">
        <v>1809</v>
      </c>
    </row>
    <row r="461" spans="3:19" ht="15.75">
      <c r="C461" s="33" t="s">
        <v>1810</v>
      </c>
      <c r="D461" s="105"/>
      <c r="E461" s="119">
        <f>SUM(F461:M461)</f>
        <v>0</v>
      </c>
      <c r="F461" s="105"/>
      <c r="G461" s="105"/>
      <c r="H461" s="105"/>
      <c r="I461" s="105"/>
      <c r="J461" s="105"/>
      <c r="K461" s="105"/>
      <c r="L461" s="105"/>
      <c r="M461" s="105"/>
      <c r="N461" s="25">
        <v>1490</v>
      </c>
      <c r="O461" s="25">
        <f>SUM(P461*1.02)</f>
        <v>792.54</v>
      </c>
      <c r="P461" s="25">
        <v>777</v>
      </c>
      <c r="Q461" s="38" t="s">
        <v>1807</v>
      </c>
      <c r="R461" s="25" t="s">
        <v>1808</v>
      </c>
      <c r="S461" s="25" t="s">
        <v>1809</v>
      </c>
    </row>
    <row r="462" spans="3:19" ht="15.75">
      <c r="C462" s="33" t="s">
        <v>2173</v>
      </c>
      <c r="D462" s="105">
        <v>6</v>
      </c>
      <c r="E462" s="119">
        <f>SUM(F462:M462)</f>
        <v>6</v>
      </c>
      <c r="F462" s="121">
        <v>6</v>
      </c>
      <c r="G462" s="121"/>
      <c r="H462" s="121"/>
      <c r="I462" s="121"/>
      <c r="J462" s="121"/>
      <c r="K462" s="105"/>
      <c r="L462" s="105"/>
      <c r="M462" s="105"/>
      <c r="N462" s="25">
        <v>1890</v>
      </c>
      <c r="O462" s="25">
        <f>SUM(P462*1.02)</f>
        <v>988.38</v>
      </c>
      <c r="P462" s="25">
        <v>969</v>
      </c>
      <c r="Q462" s="38" t="s">
        <v>1807</v>
      </c>
      <c r="R462" s="25" t="s">
        <v>1808</v>
      </c>
      <c r="S462" s="25" t="s">
        <v>1811</v>
      </c>
    </row>
    <row r="463" spans="3:19" ht="15.75">
      <c r="C463" s="33" t="s">
        <v>1812</v>
      </c>
      <c r="D463" s="105">
        <v>24</v>
      </c>
      <c r="E463" s="119">
        <f>SUM(F463:M463)</f>
        <v>24</v>
      </c>
      <c r="F463" s="105">
        <v>24</v>
      </c>
      <c r="G463" s="105"/>
      <c r="H463" s="105"/>
      <c r="I463" s="105"/>
      <c r="J463" s="105"/>
      <c r="K463" s="105"/>
      <c r="L463" s="105"/>
      <c r="M463" s="105"/>
      <c r="N463" s="25">
        <v>2290</v>
      </c>
      <c r="O463" s="34">
        <f>SUM(P463*1.02)</f>
        <v>1821.924</v>
      </c>
      <c r="P463" s="25">
        <f>SUM(N463*0.78)</f>
        <v>1786.2</v>
      </c>
      <c r="Q463" s="38" t="s">
        <v>1813</v>
      </c>
      <c r="R463" s="25" t="s">
        <v>1814</v>
      </c>
      <c r="S463" s="25" t="s">
        <v>1815</v>
      </c>
    </row>
    <row r="464" spans="3:19" ht="15.75">
      <c r="C464" s="33" t="s">
        <v>1816</v>
      </c>
      <c r="D464" s="105">
        <v>5</v>
      </c>
      <c r="E464" s="119">
        <f>SUM(F464:M464)</f>
        <v>5</v>
      </c>
      <c r="F464" s="105">
        <v>5</v>
      </c>
      <c r="G464" s="105"/>
      <c r="H464" s="105"/>
      <c r="I464" s="105"/>
      <c r="J464" s="105"/>
      <c r="K464" s="105"/>
      <c r="L464" s="105"/>
      <c r="M464" s="105"/>
      <c r="N464" s="25">
        <v>2290</v>
      </c>
      <c r="O464" s="34">
        <f>SUM(P464*1.02)</f>
        <v>1821.924</v>
      </c>
      <c r="P464" s="25">
        <f>SUM(N464*0.78)</f>
        <v>1786.2</v>
      </c>
      <c r="Q464" s="38" t="s">
        <v>1813</v>
      </c>
      <c r="R464" s="25" t="s">
        <v>1814</v>
      </c>
      <c r="S464" s="25" t="s">
        <v>1815</v>
      </c>
    </row>
    <row r="465" spans="3:19" ht="15.75">
      <c r="C465" s="26" t="s">
        <v>1817</v>
      </c>
      <c r="D465" s="100"/>
      <c r="E465" s="119">
        <f>SUM(F465:M465)</f>
        <v>0</v>
      </c>
      <c r="F465" s="100"/>
      <c r="G465" s="100"/>
      <c r="H465" s="100"/>
      <c r="I465" s="100"/>
      <c r="J465" s="100"/>
      <c r="K465" s="100"/>
      <c r="L465" s="100"/>
      <c r="M465" s="100"/>
      <c r="N465" s="23">
        <v>2990</v>
      </c>
      <c r="O465" s="34">
        <f>SUM(P465*1.02)</f>
        <v>2378.8440000000005</v>
      </c>
      <c r="P465" s="25">
        <f>SUM(N465*0.78)</f>
        <v>2332.2000000000003</v>
      </c>
      <c r="Q465" s="31" t="s">
        <v>1813</v>
      </c>
      <c r="R465" s="18" t="s">
        <v>1818</v>
      </c>
      <c r="S465" s="18" t="s">
        <v>1819</v>
      </c>
    </row>
    <row r="466" spans="3:19" ht="17.25">
      <c r="C466" s="26" t="s">
        <v>1820</v>
      </c>
      <c r="D466" s="116">
        <v>1</v>
      </c>
      <c r="E466" s="119">
        <f>SUM(F466:M466)</f>
        <v>1</v>
      </c>
      <c r="F466" s="100">
        <v>1</v>
      </c>
      <c r="G466" s="100"/>
      <c r="H466" s="100"/>
      <c r="I466" s="100"/>
      <c r="J466" s="100"/>
      <c r="K466" s="100"/>
      <c r="L466" s="100"/>
      <c r="M466" s="100"/>
      <c r="N466" s="23">
        <v>1890</v>
      </c>
      <c r="O466" s="25">
        <f>SUM(P466*1.02)</f>
        <v>905.76</v>
      </c>
      <c r="P466" s="25">
        <v>888</v>
      </c>
      <c r="Q466" s="31" t="s">
        <v>1821</v>
      </c>
      <c r="R466" s="18" t="s">
        <v>1822</v>
      </c>
      <c r="S466" s="18" t="s">
        <v>1823</v>
      </c>
    </row>
    <row r="467" spans="3:19" ht="17.25">
      <c r="C467" s="26" t="s">
        <v>1824</v>
      </c>
      <c r="D467" s="116">
        <v>3</v>
      </c>
      <c r="E467" s="119">
        <f>SUM(F467:M467)</f>
        <v>3</v>
      </c>
      <c r="F467" s="100">
        <v>3</v>
      </c>
      <c r="G467" s="100"/>
      <c r="H467" s="100"/>
      <c r="I467" s="100"/>
      <c r="J467" s="100"/>
      <c r="K467" s="100"/>
      <c r="L467" s="100"/>
      <c r="M467" s="100"/>
      <c r="N467" s="23">
        <v>3990</v>
      </c>
      <c r="O467" s="25">
        <f>SUM(P467*1.02)</f>
        <v>2238.39</v>
      </c>
      <c r="P467" s="25">
        <f>SUM(N467*0.55)</f>
        <v>2194.5</v>
      </c>
      <c r="Q467" s="83" t="s">
        <v>1825</v>
      </c>
      <c r="R467" s="18" t="s">
        <v>1826</v>
      </c>
      <c r="S467" s="18" t="s">
        <v>1827</v>
      </c>
    </row>
    <row r="468" spans="3:19" ht="17.25">
      <c r="C468" s="26" t="s">
        <v>1828</v>
      </c>
      <c r="D468" s="116">
        <v>13</v>
      </c>
      <c r="E468" s="119">
        <f>SUM(F468:M468)</f>
        <v>13</v>
      </c>
      <c r="F468" s="100">
        <v>13</v>
      </c>
      <c r="G468" s="100"/>
      <c r="H468" s="100"/>
      <c r="I468" s="100"/>
      <c r="J468" s="100"/>
      <c r="K468" s="100"/>
      <c r="L468" s="100"/>
      <c r="M468" s="100"/>
      <c r="N468" s="23">
        <v>2990</v>
      </c>
      <c r="O468" s="25">
        <f>SUM(P468*1.02)</f>
        <v>1982.3700000000001</v>
      </c>
      <c r="P468" s="25">
        <f>SUM(N468*0.65)</f>
        <v>1943.5</v>
      </c>
      <c r="Q468" s="83" t="s">
        <v>1825</v>
      </c>
      <c r="R468" s="18" t="s">
        <v>1826</v>
      </c>
      <c r="S468" s="18" t="s">
        <v>1827</v>
      </c>
    </row>
    <row r="469" spans="3:19" ht="15.75">
      <c r="C469" s="26" t="s">
        <v>1829</v>
      </c>
      <c r="D469" s="100"/>
      <c r="E469" s="119">
        <f>SUM(F469:M469)</f>
        <v>0</v>
      </c>
      <c r="F469" s="100"/>
      <c r="G469" s="100"/>
      <c r="H469" s="100"/>
      <c r="I469" s="100"/>
      <c r="J469" s="100"/>
      <c r="K469" s="100"/>
      <c r="L469" s="100"/>
      <c r="M469" s="100"/>
      <c r="N469" s="23">
        <v>1490</v>
      </c>
      <c r="O469" s="25">
        <f>SUM(P469*1.02)</f>
        <v>888.42</v>
      </c>
      <c r="P469" s="25">
        <v>871</v>
      </c>
      <c r="Q469" s="31" t="s">
        <v>1830</v>
      </c>
      <c r="R469" s="18" t="s">
        <v>2326</v>
      </c>
      <c r="S469" s="18" t="s">
        <v>1831</v>
      </c>
    </row>
    <row r="470" spans="3:19" ht="15.75">
      <c r="C470" s="26" t="s">
        <v>2174</v>
      </c>
      <c r="D470" s="100">
        <v>8</v>
      </c>
      <c r="E470" s="119">
        <f>SUM(F470:M470)</f>
        <v>8</v>
      </c>
      <c r="F470" s="100">
        <v>8</v>
      </c>
      <c r="G470" s="100"/>
      <c r="H470" s="100"/>
      <c r="I470" s="100"/>
      <c r="J470" s="100"/>
      <c r="K470" s="100"/>
      <c r="L470" s="100"/>
      <c r="M470" s="100"/>
      <c r="N470" s="23">
        <v>1990</v>
      </c>
      <c r="O470" s="25">
        <f>SUM(P470*1.02)</f>
        <v>1026.1200000000001</v>
      </c>
      <c r="P470" s="25">
        <v>1006</v>
      </c>
      <c r="Q470" s="31" t="s">
        <v>1832</v>
      </c>
      <c r="R470" s="18" t="s">
        <v>2327</v>
      </c>
      <c r="S470" s="18" t="s">
        <v>1831</v>
      </c>
    </row>
    <row r="471" spans="3:19" ht="15.75">
      <c r="C471" s="26" t="s">
        <v>1833</v>
      </c>
      <c r="D471" s="100">
        <v>10</v>
      </c>
      <c r="E471" s="119">
        <f>SUM(F471:M471)</f>
        <v>10</v>
      </c>
      <c r="F471" s="100">
        <v>10</v>
      </c>
      <c r="G471" s="100"/>
      <c r="H471" s="100"/>
      <c r="I471" s="100"/>
      <c r="J471" s="100"/>
      <c r="K471" s="100"/>
      <c r="L471" s="100"/>
      <c r="M471" s="100"/>
      <c r="N471" s="23">
        <v>2290</v>
      </c>
      <c r="O471" s="34">
        <f>SUM(P471*1.02)</f>
        <v>1821.924</v>
      </c>
      <c r="P471" s="25">
        <f>SUM(N471*0.78)</f>
        <v>1786.2</v>
      </c>
      <c r="Q471" s="31" t="s">
        <v>1834</v>
      </c>
      <c r="R471" s="18" t="s">
        <v>1835</v>
      </c>
      <c r="S471" s="18" t="s">
        <v>1836</v>
      </c>
    </row>
    <row r="472" spans="3:19" ht="17.25">
      <c r="C472" s="26" t="s">
        <v>1837</v>
      </c>
      <c r="D472" s="116">
        <v>6</v>
      </c>
      <c r="E472" s="119">
        <f>SUM(F472:M472)</f>
        <v>6</v>
      </c>
      <c r="F472" s="116">
        <v>6</v>
      </c>
      <c r="G472" s="100"/>
      <c r="H472" s="100"/>
      <c r="I472" s="100"/>
      <c r="J472" s="100"/>
      <c r="K472" s="100"/>
      <c r="L472" s="100"/>
      <c r="M472" s="100"/>
      <c r="N472" s="23">
        <v>1990</v>
      </c>
      <c r="O472" s="34">
        <f>SUM(P472*1.02)</f>
        <v>1583.04</v>
      </c>
      <c r="P472" s="25">
        <v>1552</v>
      </c>
      <c r="Q472" s="31" t="s">
        <v>1830</v>
      </c>
      <c r="R472" s="18" t="s">
        <v>2327</v>
      </c>
      <c r="S472" s="18" t="s">
        <v>1838</v>
      </c>
    </row>
    <row r="473" spans="3:19" ht="17.25">
      <c r="C473" s="26" t="s">
        <v>1839</v>
      </c>
      <c r="D473" s="116"/>
      <c r="E473" s="119">
        <f>SUM(F473:M473)</f>
        <v>0</v>
      </c>
      <c r="F473" s="116"/>
      <c r="G473" s="100"/>
      <c r="H473" s="100"/>
      <c r="I473" s="100"/>
      <c r="J473" s="100"/>
      <c r="K473" s="100"/>
      <c r="L473" s="100"/>
      <c r="M473" s="100"/>
      <c r="N473" s="23">
        <v>2190</v>
      </c>
      <c r="O473" s="34">
        <f>SUM(P473*1.02)</f>
        <v>1742.364</v>
      </c>
      <c r="P473" s="25">
        <f>SUM(N473*0.78)</f>
        <v>1708.2</v>
      </c>
      <c r="Q473" s="31" t="s">
        <v>1830</v>
      </c>
      <c r="R473" s="18" t="s">
        <v>2327</v>
      </c>
      <c r="S473" s="18" t="s">
        <v>1838</v>
      </c>
    </row>
    <row r="474" spans="3:19" ht="17.25">
      <c r="C474" s="26" t="s">
        <v>1840</v>
      </c>
      <c r="D474" s="116">
        <v>2</v>
      </c>
      <c r="E474" s="119">
        <f>SUM(F474:M474)</f>
        <v>2</v>
      </c>
      <c r="F474" s="100">
        <v>2</v>
      </c>
      <c r="G474" s="100"/>
      <c r="H474" s="100"/>
      <c r="I474" s="100"/>
      <c r="J474" s="100"/>
      <c r="K474" s="116"/>
      <c r="L474" s="100"/>
      <c r="M474" s="100"/>
      <c r="N474" s="23">
        <v>2490</v>
      </c>
      <c r="O474" s="34">
        <f>SUM(P474*1.02)</f>
        <v>1651.38</v>
      </c>
      <c r="P474" s="25">
        <v>1619</v>
      </c>
      <c r="Q474" s="31" t="s">
        <v>1841</v>
      </c>
      <c r="R474" s="18" t="s">
        <v>2327</v>
      </c>
      <c r="S474" s="18" t="s">
        <v>1838</v>
      </c>
    </row>
    <row r="475" spans="3:19" ht="15.75">
      <c r="C475" s="26" t="s">
        <v>2258</v>
      </c>
      <c r="D475" s="100">
        <v>3</v>
      </c>
      <c r="E475" s="119">
        <v>3</v>
      </c>
      <c r="F475" s="100">
        <v>3</v>
      </c>
      <c r="G475" s="100"/>
      <c r="H475" s="106"/>
      <c r="I475" s="100"/>
      <c r="J475" s="100"/>
      <c r="K475" s="100"/>
      <c r="L475" s="100"/>
      <c r="M475" s="100"/>
      <c r="N475" s="52">
        <v>11900</v>
      </c>
      <c r="O475" s="52">
        <f>SUM(P475*1.02)</f>
        <v>7639.8</v>
      </c>
      <c r="P475" s="25">
        <v>7490</v>
      </c>
      <c r="Q475" s="18" t="s">
        <v>1842</v>
      </c>
      <c r="R475" s="167" t="s">
        <v>1843</v>
      </c>
      <c r="S475" s="18" t="s">
        <v>1844</v>
      </c>
    </row>
    <row r="476" spans="3:19" ht="15.75">
      <c r="C476" s="26" t="s">
        <v>1845</v>
      </c>
      <c r="D476" s="100">
        <v>5</v>
      </c>
      <c r="E476" s="119">
        <v>5</v>
      </c>
      <c r="F476" s="100">
        <v>5</v>
      </c>
      <c r="G476" s="100"/>
      <c r="H476" s="106"/>
      <c r="I476" s="100"/>
      <c r="J476" s="100"/>
      <c r="K476" s="100"/>
      <c r="L476" s="100"/>
      <c r="M476" s="100"/>
      <c r="N476" s="52">
        <v>13900</v>
      </c>
      <c r="O476" s="52">
        <f>SUM(P476*1.02)</f>
        <v>8659.8</v>
      </c>
      <c r="P476" s="25">
        <v>8490</v>
      </c>
      <c r="Q476" s="18" t="s">
        <v>1846</v>
      </c>
      <c r="R476" s="167" t="s">
        <v>1843</v>
      </c>
      <c r="S476" s="18" t="s">
        <v>1844</v>
      </c>
    </row>
    <row r="477" spans="3:19" ht="31.5">
      <c r="C477" s="26" t="s">
        <v>1962</v>
      </c>
      <c r="D477" s="100"/>
      <c r="E477" s="100">
        <f>SUM(F477:M477)</f>
        <v>0</v>
      </c>
      <c r="F477" s="100"/>
      <c r="G477" s="100"/>
      <c r="H477" s="100"/>
      <c r="I477" s="100"/>
      <c r="J477" s="100"/>
      <c r="K477" s="100"/>
      <c r="L477" s="100"/>
      <c r="M477" s="100"/>
      <c r="N477" s="52">
        <v>7490</v>
      </c>
      <c r="O477" s="52">
        <f>SUM(P477*1.02)</f>
        <v>5599.8</v>
      </c>
      <c r="P477" s="52">
        <v>5490</v>
      </c>
      <c r="Q477" s="18" t="s">
        <v>1963</v>
      </c>
      <c r="R477" s="167" t="s">
        <v>1964</v>
      </c>
      <c r="S477" s="18" t="s">
        <v>844</v>
      </c>
    </row>
    <row r="478" spans="3:19" ht="17.25">
      <c r="C478" s="26" t="s">
        <v>2194</v>
      </c>
      <c r="D478" s="116"/>
      <c r="E478" s="100">
        <f>SUM(F478:M478)</f>
        <v>0</v>
      </c>
      <c r="F478" s="100"/>
      <c r="G478" s="100"/>
      <c r="H478" s="100"/>
      <c r="I478" s="100"/>
      <c r="J478" s="100"/>
      <c r="K478" s="100"/>
      <c r="L478" s="100"/>
      <c r="M478" s="100"/>
      <c r="N478" s="23">
        <v>10900</v>
      </c>
      <c r="O478" s="25">
        <f>SUM(P478*1.02)</f>
        <v>4471.68</v>
      </c>
      <c r="P478" s="25">
        <v>4384</v>
      </c>
      <c r="Q478" s="31" t="s">
        <v>1960</v>
      </c>
      <c r="R478" s="18" t="s">
        <v>1961</v>
      </c>
      <c r="S478" s="18" t="s">
        <v>1850</v>
      </c>
    </row>
    <row r="479" spans="3:19" ht="17.25">
      <c r="C479" s="26" t="s">
        <v>1847</v>
      </c>
      <c r="D479" s="116"/>
      <c r="E479" s="119">
        <f>SUM(F479:M479)</f>
        <v>0</v>
      </c>
      <c r="F479" s="100"/>
      <c r="G479" s="100"/>
      <c r="H479" s="100"/>
      <c r="I479" s="100"/>
      <c r="J479" s="100"/>
      <c r="K479" s="100"/>
      <c r="L479" s="100"/>
      <c r="M479" s="100"/>
      <c r="N479" s="23">
        <v>12900</v>
      </c>
      <c r="O479" s="25">
        <f>SUM(P479*1.02)</f>
        <v>5098.9800000000005</v>
      </c>
      <c r="P479" s="25">
        <v>4999</v>
      </c>
      <c r="Q479" s="31" t="s">
        <v>1848</v>
      </c>
      <c r="R479" s="18" t="s">
        <v>1849</v>
      </c>
      <c r="S479" s="18" t="s">
        <v>1850</v>
      </c>
    </row>
    <row r="480" spans="3:19" ht="15.75">
      <c r="C480" s="26" t="s">
        <v>1851</v>
      </c>
      <c r="D480" s="100"/>
      <c r="E480" s="119">
        <f>SUM(F480:M480)</f>
        <v>0</v>
      </c>
      <c r="F480" s="100"/>
      <c r="G480" s="100"/>
      <c r="H480" s="100"/>
      <c r="I480" s="100"/>
      <c r="J480" s="100"/>
      <c r="K480" s="100"/>
      <c r="L480" s="100"/>
      <c r="M480" s="100"/>
      <c r="N480" s="23">
        <v>10900</v>
      </c>
      <c r="O480" s="25">
        <f>SUM(P480*1.02)</f>
        <v>7025.76</v>
      </c>
      <c r="P480" s="25">
        <v>6888</v>
      </c>
      <c r="Q480" s="31" t="s">
        <v>1852</v>
      </c>
      <c r="R480" s="18" t="s">
        <v>1853</v>
      </c>
      <c r="S480" s="18" t="s">
        <v>1854</v>
      </c>
    </row>
    <row r="481" spans="3:19" ht="15.75">
      <c r="C481" s="26" t="s">
        <v>1855</v>
      </c>
      <c r="D481" s="101"/>
      <c r="E481" s="119">
        <f>SUM(F481:M481)</f>
        <v>0</v>
      </c>
      <c r="F481" s="100"/>
      <c r="G481" s="100"/>
      <c r="H481" s="100"/>
      <c r="I481" s="100"/>
      <c r="J481" s="100"/>
      <c r="K481" s="100"/>
      <c r="L481" s="100"/>
      <c r="M481" s="100"/>
      <c r="N481" s="23">
        <v>13900</v>
      </c>
      <c r="O481" s="34">
        <f>SUM(P481*1.02)</f>
        <v>8999.460000000001</v>
      </c>
      <c r="P481" s="25">
        <v>8823</v>
      </c>
      <c r="Q481" s="31" t="s">
        <v>1856</v>
      </c>
      <c r="R481" s="18"/>
      <c r="S481" s="18" t="s">
        <v>1854</v>
      </c>
    </row>
    <row r="482" spans="3:19" ht="15.75">
      <c r="C482" s="26" t="s">
        <v>1857</v>
      </c>
      <c r="D482" s="100"/>
      <c r="E482" s="119">
        <f>SUM(F482:M482)</f>
        <v>0</v>
      </c>
      <c r="F482" s="104"/>
      <c r="G482" s="104"/>
      <c r="H482" s="104"/>
      <c r="I482" s="104"/>
      <c r="J482" s="104"/>
      <c r="K482" s="104"/>
      <c r="L482" s="104"/>
      <c r="M482" s="104"/>
      <c r="N482" s="23">
        <v>4290</v>
      </c>
      <c r="O482" s="34">
        <f>SUM(P482*1.02)</f>
        <v>3413.1240000000003</v>
      </c>
      <c r="P482" s="25">
        <f>SUM(N482*0.78)</f>
        <v>3346.2000000000003</v>
      </c>
      <c r="Q482" s="31" t="s">
        <v>1858</v>
      </c>
      <c r="R482" s="18" t="s">
        <v>1859</v>
      </c>
      <c r="S482" s="18" t="s">
        <v>1860</v>
      </c>
    </row>
    <row r="483" spans="3:19" ht="15.75">
      <c r="C483" s="26" t="s">
        <v>1861</v>
      </c>
      <c r="D483" s="100">
        <v>1</v>
      </c>
      <c r="E483" s="119">
        <v>1</v>
      </c>
      <c r="F483" s="104">
        <v>1</v>
      </c>
      <c r="G483" s="104"/>
      <c r="H483" s="104"/>
      <c r="I483" s="104"/>
      <c r="J483" s="104"/>
      <c r="K483" s="104"/>
      <c r="L483" s="104"/>
      <c r="M483" s="104"/>
      <c r="N483" s="23">
        <v>5490</v>
      </c>
      <c r="O483" s="25">
        <f>SUM(P483*1.02)</f>
        <v>3639.87</v>
      </c>
      <c r="P483" s="25">
        <f>SUM(N483*0.65)</f>
        <v>3568.5</v>
      </c>
      <c r="Q483" s="31" t="s">
        <v>1862</v>
      </c>
      <c r="R483" s="18" t="s">
        <v>1863</v>
      </c>
      <c r="S483" s="18" t="s">
        <v>1864</v>
      </c>
    </row>
    <row r="484" spans="3:19" ht="15.75">
      <c r="C484" s="26" t="s">
        <v>1865</v>
      </c>
      <c r="D484" s="100">
        <v>5</v>
      </c>
      <c r="E484" s="119">
        <v>5</v>
      </c>
      <c r="F484" s="104">
        <v>5</v>
      </c>
      <c r="G484" s="100"/>
      <c r="H484" s="104"/>
      <c r="I484" s="104"/>
      <c r="J484" s="104"/>
      <c r="K484" s="104"/>
      <c r="L484" s="104"/>
      <c r="M484" s="104"/>
      <c r="N484" s="23">
        <v>2490</v>
      </c>
      <c r="O484" s="25">
        <f>SUM(P484*1.02)</f>
        <v>1651.38</v>
      </c>
      <c r="P484" s="25">
        <v>1619</v>
      </c>
      <c r="Q484" s="31" t="s">
        <v>1866</v>
      </c>
      <c r="R484" s="18" t="s">
        <v>1867</v>
      </c>
      <c r="S484" s="18" t="s">
        <v>1868</v>
      </c>
    </row>
    <row r="485" spans="3:19" ht="15.75">
      <c r="C485" s="26" t="s">
        <v>1869</v>
      </c>
      <c r="D485" s="100"/>
      <c r="E485" s="119">
        <f>SUM(F485:M485)</f>
        <v>0</v>
      </c>
      <c r="F485" s="104"/>
      <c r="G485" s="100"/>
      <c r="H485" s="104"/>
      <c r="I485" s="104"/>
      <c r="J485" s="104"/>
      <c r="K485" s="104"/>
      <c r="L485" s="104"/>
      <c r="M485" s="104"/>
      <c r="N485" s="23">
        <v>2490</v>
      </c>
      <c r="O485" s="25">
        <f>SUM(P485*1.02)</f>
        <v>1690.14</v>
      </c>
      <c r="P485" s="25">
        <v>1657</v>
      </c>
      <c r="Q485" s="31" t="s">
        <v>1866</v>
      </c>
      <c r="R485" s="18" t="s">
        <v>1867</v>
      </c>
      <c r="S485" s="18" t="s">
        <v>1868</v>
      </c>
    </row>
    <row r="486" spans="3:19" ht="15.75">
      <c r="C486" s="26" t="s">
        <v>1870</v>
      </c>
      <c r="D486" s="100"/>
      <c r="E486" s="119">
        <f>SUM(F486:M486)</f>
        <v>0</v>
      </c>
      <c r="F486" s="104"/>
      <c r="G486" s="100"/>
      <c r="H486" s="104"/>
      <c r="I486" s="104"/>
      <c r="J486" s="104"/>
      <c r="K486" s="104"/>
      <c r="L486" s="104"/>
      <c r="M486" s="104"/>
      <c r="N486" s="23">
        <v>3990</v>
      </c>
      <c r="O486" s="25">
        <f>SUM(P486*1.02)</f>
        <v>1990.02</v>
      </c>
      <c r="P486" s="25">
        <v>1951</v>
      </c>
      <c r="Q486" s="31" t="s">
        <v>1871</v>
      </c>
      <c r="R486" s="18" t="s">
        <v>1872</v>
      </c>
      <c r="S486" s="18" t="s">
        <v>1873</v>
      </c>
    </row>
    <row r="487" spans="3:19" ht="15.75">
      <c r="C487" s="26" t="s">
        <v>1874</v>
      </c>
      <c r="D487" s="100"/>
      <c r="E487" s="119">
        <f>SUM(F487:M487)</f>
        <v>0</v>
      </c>
      <c r="F487" s="100"/>
      <c r="G487" s="100"/>
      <c r="H487" s="100"/>
      <c r="I487" s="100"/>
      <c r="J487" s="100"/>
      <c r="K487" s="100"/>
      <c r="L487" s="100"/>
      <c r="M487" s="100"/>
      <c r="N487" s="23">
        <v>6690</v>
      </c>
      <c r="O487" s="25">
        <f>SUM(P487*1.02)</f>
        <v>4069.8</v>
      </c>
      <c r="P487" s="25">
        <v>3990</v>
      </c>
      <c r="Q487" s="31" t="s">
        <v>569</v>
      </c>
      <c r="R487" s="53" t="s">
        <v>106</v>
      </c>
      <c r="S487" s="18" t="s">
        <v>1875</v>
      </c>
    </row>
    <row r="488" spans="3:19" ht="15.75">
      <c r="C488" s="26" t="s">
        <v>1876</v>
      </c>
      <c r="D488" s="100">
        <v>10</v>
      </c>
      <c r="E488" s="119">
        <v>10</v>
      </c>
      <c r="F488" s="104">
        <v>10</v>
      </c>
      <c r="G488" s="104"/>
      <c r="H488" s="104"/>
      <c r="I488" s="104"/>
      <c r="J488" s="104"/>
      <c r="K488" s="104"/>
      <c r="L488" s="104"/>
      <c r="M488" s="104"/>
      <c r="N488" s="23">
        <v>2890</v>
      </c>
      <c r="O488" s="34">
        <f>SUM(P488*1.02)</f>
        <v>1890.06</v>
      </c>
      <c r="P488" s="25">
        <v>1853</v>
      </c>
      <c r="Q488" s="31" t="s">
        <v>570</v>
      </c>
      <c r="R488" s="18" t="s">
        <v>1877</v>
      </c>
      <c r="S488" s="18" t="s">
        <v>571</v>
      </c>
    </row>
    <row r="489" spans="3:19" ht="17.25">
      <c r="C489" s="26" t="s">
        <v>1878</v>
      </c>
      <c r="D489" s="116"/>
      <c r="E489" s="119">
        <f>SUM(F489:M489)</f>
        <v>0</v>
      </c>
      <c r="F489" s="100"/>
      <c r="G489" s="100"/>
      <c r="H489" s="100"/>
      <c r="I489" s="100"/>
      <c r="J489" s="100"/>
      <c r="K489" s="100"/>
      <c r="L489" s="100"/>
      <c r="M489" s="100"/>
      <c r="N489" s="23">
        <v>4290</v>
      </c>
      <c r="O489" s="34">
        <f>SUM(P489*1.02)</f>
        <v>2989.62</v>
      </c>
      <c r="P489" s="25">
        <v>2931</v>
      </c>
      <c r="Q489" s="31" t="s">
        <v>572</v>
      </c>
      <c r="R489" s="18" t="s">
        <v>573</v>
      </c>
      <c r="S489" s="18" t="s">
        <v>574</v>
      </c>
    </row>
    <row r="490" spans="3:19" ht="17.25">
      <c r="C490" s="26" t="s">
        <v>1879</v>
      </c>
      <c r="D490" s="116"/>
      <c r="E490" s="119">
        <f>SUM(F490:M490)</f>
        <v>0</v>
      </c>
      <c r="F490" s="100"/>
      <c r="G490" s="100"/>
      <c r="H490" s="100"/>
      <c r="I490" s="100"/>
      <c r="J490" s="100"/>
      <c r="K490" s="100"/>
      <c r="L490" s="100"/>
      <c r="M490" s="100"/>
      <c r="N490" s="23">
        <v>9490</v>
      </c>
      <c r="O490" s="34">
        <f>SUM(P490*1.02)</f>
        <v>5680.38</v>
      </c>
      <c r="P490" s="25">
        <v>5569</v>
      </c>
      <c r="Q490" s="31" t="s">
        <v>576</v>
      </c>
      <c r="R490" s="18" t="s">
        <v>577</v>
      </c>
      <c r="S490" s="18" t="s">
        <v>578</v>
      </c>
    </row>
    <row r="491" spans="3:19" ht="15.75">
      <c r="C491" s="26" t="s">
        <v>1880</v>
      </c>
      <c r="D491" s="100"/>
      <c r="E491" s="119">
        <f>SUM(F491:M491)</f>
        <v>0</v>
      </c>
      <c r="F491" s="100"/>
      <c r="G491" s="100"/>
      <c r="H491" s="100"/>
      <c r="I491" s="100"/>
      <c r="J491" s="100"/>
      <c r="K491" s="100"/>
      <c r="L491" s="100"/>
      <c r="M491" s="100"/>
      <c r="N491" s="52">
        <v>3990</v>
      </c>
      <c r="O491" s="52">
        <f>SUM(P491*1.02)</f>
        <v>1490.22</v>
      </c>
      <c r="P491" s="25">
        <v>1461</v>
      </c>
      <c r="Q491" s="18" t="s">
        <v>580</v>
      </c>
      <c r="R491" s="18" t="s">
        <v>581</v>
      </c>
      <c r="S491" s="18" t="s">
        <v>582</v>
      </c>
    </row>
    <row r="492" spans="3:19" ht="17.25">
      <c r="C492" s="26" t="s">
        <v>1881</v>
      </c>
      <c r="D492" s="116"/>
      <c r="E492" s="119">
        <f>SUM(F492:M492)</f>
        <v>0</v>
      </c>
      <c r="F492" s="100"/>
      <c r="G492" s="100"/>
      <c r="H492" s="100"/>
      <c r="I492" s="100"/>
      <c r="J492" s="100"/>
      <c r="K492" s="100"/>
      <c r="L492" s="100"/>
      <c r="M492" s="100"/>
      <c r="N492" s="23">
        <v>3990</v>
      </c>
      <c r="O492" s="34">
        <f>SUM(P492*1.02)</f>
        <v>2589.78</v>
      </c>
      <c r="P492" s="25">
        <v>2539</v>
      </c>
      <c r="Q492" s="31" t="s">
        <v>569</v>
      </c>
      <c r="R492" s="18" t="s">
        <v>105</v>
      </c>
      <c r="S492" s="18" t="s">
        <v>584</v>
      </c>
    </row>
    <row r="493" spans="3:19" ht="17.25">
      <c r="C493" s="26" t="s">
        <v>1882</v>
      </c>
      <c r="D493" s="116"/>
      <c r="E493" s="100">
        <f>SUM(F493:M493)</f>
        <v>0</v>
      </c>
      <c r="F493" s="100"/>
      <c r="G493" s="100"/>
      <c r="H493" s="100"/>
      <c r="I493" s="100"/>
      <c r="J493" s="100"/>
      <c r="K493" s="100"/>
      <c r="L493" s="100"/>
      <c r="M493" s="100"/>
      <c r="N493" s="23">
        <v>1690</v>
      </c>
      <c r="O493" s="25">
        <f>SUM(P493*1.02)</f>
        <v>861.9</v>
      </c>
      <c r="P493" s="25">
        <f>SUM(N493*0.5)</f>
        <v>845</v>
      </c>
      <c r="Q493" s="31" t="s">
        <v>585</v>
      </c>
      <c r="R493" s="18" t="s">
        <v>586</v>
      </c>
      <c r="S493" s="18" t="s">
        <v>587</v>
      </c>
    </row>
    <row r="494" spans="3:19" ht="15.75">
      <c r="C494" s="26" t="s">
        <v>1883</v>
      </c>
      <c r="D494" s="100"/>
      <c r="E494" s="100">
        <f>SUM(F494:M494)</f>
        <v>0</v>
      </c>
      <c r="F494" s="100"/>
      <c r="G494" s="100"/>
      <c r="H494" s="106"/>
      <c r="I494" s="106"/>
      <c r="J494" s="114"/>
      <c r="K494" s="114"/>
      <c r="L494" s="114"/>
      <c r="M494" s="114"/>
      <c r="N494" s="25">
        <v>2990</v>
      </c>
      <c r="O494" s="25">
        <f>SUM(P494*1.02)</f>
        <v>1790.1000000000001</v>
      </c>
      <c r="P494" s="31">
        <v>1755</v>
      </c>
      <c r="Q494" s="18" t="s">
        <v>1884</v>
      </c>
      <c r="R494" s="18" t="s">
        <v>1885</v>
      </c>
      <c r="S494" s="18" t="s">
        <v>1886</v>
      </c>
    </row>
    <row r="495" spans="3:19" ht="15.75">
      <c r="C495" s="26" t="s">
        <v>2175</v>
      </c>
      <c r="D495" s="18">
        <v>7</v>
      </c>
      <c r="E495" s="100">
        <f>SUM(F495:M495)</f>
        <v>7</v>
      </c>
      <c r="F495" s="18">
        <v>7</v>
      </c>
      <c r="G495" s="18"/>
      <c r="H495" s="18"/>
      <c r="I495" s="18"/>
      <c r="J495" s="18"/>
      <c r="K495" s="18"/>
      <c r="L495" s="26"/>
      <c r="M495" s="26"/>
      <c r="N495" s="23">
        <v>5990</v>
      </c>
      <c r="O495" s="25">
        <f>SUM(P495*1.02)</f>
        <v>2189.94</v>
      </c>
      <c r="P495" s="25">
        <v>2147</v>
      </c>
      <c r="Q495" s="18" t="s">
        <v>2176</v>
      </c>
      <c r="R495" s="18" t="s">
        <v>2177</v>
      </c>
      <c r="S495" s="18" t="s">
        <v>2178</v>
      </c>
    </row>
    <row r="496" spans="3:19" ht="15.75">
      <c r="C496" s="26" t="s">
        <v>1887</v>
      </c>
      <c r="D496" s="100">
        <v>11</v>
      </c>
      <c r="E496" s="100">
        <f>SUM(F496:M496)</f>
        <v>11</v>
      </c>
      <c r="F496" s="100">
        <v>11</v>
      </c>
      <c r="G496" s="100"/>
      <c r="H496" s="100"/>
      <c r="I496" s="100"/>
      <c r="J496" s="106"/>
      <c r="K496" s="106"/>
      <c r="L496" s="106"/>
      <c r="M496" s="106"/>
      <c r="N496" s="23">
        <v>6990</v>
      </c>
      <c r="O496" s="25">
        <f>SUM(P496*1.02)</f>
        <v>2989.62</v>
      </c>
      <c r="P496" s="25">
        <v>2931</v>
      </c>
      <c r="Q496" s="18" t="s">
        <v>1888</v>
      </c>
      <c r="R496" s="18" t="s">
        <v>1889</v>
      </c>
      <c r="S496" s="18" t="s">
        <v>1890</v>
      </c>
    </row>
    <row r="497" spans="3:19" ht="15.75">
      <c r="C497" s="26" t="s">
        <v>1891</v>
      </c>
      <c r="D497" s="100">
        <v>1</v>
      </c>
      <c r="E497" s="100">
        <f>SUM(F497:M497)</f>
        <v>1</v>
      </c>
      <c r="F497" s="100">
        <v>1</v>
      </c>
      <c r="G497" s="100"/>
      <c r="H497" s="100"/>
      <c r="I497" s="100"/>
      <c r="J497" s="106"/>
      <c r="K497" s="106"/>
      <c r="L497" s="106"/>
      <c r="M497" s="106"/>
      <c r="N497" s="23">
        <v>7490</v>
      </c>
      <c r="O497" s="25">
        <f>SUM(P497*1.02)</f>
        <v>3490.44</v>
      </c>
      <c r="P497" s="25">
        <v>3422</v>
      </c>
      <c r="Q497" s="18" t="s">
        <v>1892</v>
      </c>
      <c r="R497" s="18" t="s">
        <v>1889</v>
      </c>
      <c r="S497" s="18" t="s">
        <v>1893</v>
      </c>
    </row>
    <row r="498" spans="3:19" ht="15.75">
      <c r="C498" s="50" t="s">
        <v>1894</v>
      </c>
      <c r="D498" s="101"/>
      <c r="E498" s="100">
        <f>SUM(F498:M498)</f>
        <v>0</v>
      </c>
      <c r="F498" s="104"/>
      <c r="G498" s="100"/>
      <c r="H498" s="100"/>
      <c r="I498" s="100"/>
      <c r="J498" s="100"/>
      <c r="K498" s="100"/>
      <c r="L498" s="100"/>
      <c r="M498" s="100"/>
      <c r="N498" s="23">
        <v>4490</v>
      </c>
      <c r="O498" s="34">
        <f>SUM(P498*1.02)</f>
        <v>3572.244</v>
      </c>
      <c r="P498" s="25">
        <f>SUM(N498*0.78)</f>
        <v>3502.2000000000003</v>
      </c>
      <c r="Q498" s="31" t="s">
        <v>589</v>
      </c>
      <c r="R498" s="18" t="s">
        <v>590</v>
      </c>
      <c r="S498" s="18" t="s">
        <v>591</v>
      </c>
    </row>
    <row r="499" spans="3:19" ht="15.75">
      <c r="C499" s="26" t="s">
        <v>1895</v>
      </c>
      <c r="D499" s="101">
        <v>55</v>
      </c>
      <c r="E499" s="100">
        <f>SUM(F499:M499)</f>
        <v>30</v>
      </c>
      <c r="F499" s="104">
        <v>10</v>
      </c>
      <c r="G499" s="104">
        <v>10</v>
      </c>
      <c r="H499" s="104"/>
      <c r="I499" s="104">
        <v>10</v>
      </c>
      <c r="J499" s="104"/>
      <c r="K499" s="104"/>
      <c r="L499" s="104"/>
      <c r="M499" s="104"/>
      <c r="N499" s="23">
        <v>4990</v>
      </c>
      <c r="O499" s="25">
        <f>SUM(P499*1.02)</f>
        <v>2989.62</v>
      </c>
      <c r="P499" s="25">
        <v>2931</v>
      </c>
      <c r="Q499" s="31" t="s">
        <v>1896</v>
      </c>
      <c r="R499" s="18" t="s">
        <v>1897</v>
      </c>
      <c r="S499" s="18" t="s">
        <v>1898</v>
      </c>
    </row>
    <row r="500" spans="3:19" ht="15.75">
      <c r="C500" s="26" t="s">
        <v>1899</v>
      </c>
      <c r="D500" s="101">
        <v>63</v>
      </c>
      <c r="E500" s="119">
        <f>SUM(F500:M500)</f>
        <v>30</v>
      </c>
      <c r="F500" s="104">
        <v>10</v>
      </c>
      <c r="G500" s="104">
        <v>10</v>
      </c>
      <c r="H500" s="104"/>
      <c r="I500" s="104">
        <v>10</v>
      </c>
      <c r="J500" s="104"/>
      <c r="K500" s="104"/>
      <c r="L500" s="104"/>
      <c r="M500" s="104"/>
      <c r="N500" s="23">
        <v>6990</v>
      </c>
      <c r="O500" s="25">
        <f>SUM(P500*1.02)</f>
        <v>3990.2400000000002</v>
      </c>
      <c r="P500" s="25">
        <v>3912</v>
      </c>
      <c r="Q500" s="31" t="s">
        <v>1900</v>
      </c>
      <c r="R500" s="18" t="s">
        <v>1901</v>
      </c>
      <c r="S500" s="18" t="s">
        <v>1902</v>
      </c>
    </row>
    <row r="501" spans="3:19" ht="15.75">
      <c r="C501" s="26" t="s">
        <v>1903</v>
      </c>
      <c r="D501" s="100"/>
      <c r="E501" s="119">
        <f>SUM(F501:M501)</f>
        <v>0</v>
      </c>
      <c r="F501" s="100"/>
      <c r="G501" s="100"/>
      <c r="H501" s="100"/>
      <c r="I501" s="100"/>
      <c r="J501" s="100"/>
      <c r="K501" s="100"/>
      <c r="L501" s="100"/>
      <c r="M501" s="100"/>
      <c r="N501" s="23">
        <v>2690</v>
      </c>
      <c r="O501" s="25">
        <f>SUM(P501*1.02)</f>
        <v>1519.8</v>
      </c>
      <c r="P501" s="25">
        <v>1490</v>
      </c>
      <c r="Q501" s="31" t="s">
        <v>593</v>
      </c>
      <c r="R501" s="18" t="s">
        <v>594</v>
      </c>
      <c r="S501" s="18" t="s">
        <v>595</v>
      </c>
    </row>
    <row r="502" spans="3:19" ht="15.75">
      <c r="C502" s="26" t="s">
        <v>1903</v>
      </c>
      <c r="D502" s="100"/>
      <c r="E502" s="119">
        <f>SUM(F502:M502)</f>
        <v>0</v>
      </c>
      <c r="F502" s="100"/>
      <c r="G502" s="100"/>
      <c r="H502" s="100"/>
      <c r="I502" s="100"/>
      <c r="J502" s="100"/>
      <c r="K502" s="100"/>
      <c r="L502" s="100"/>
      <c r="M502" s="100"/>
      <c r="N502" s="23">
        <v>2490</v>
      </c>
      <c r="O502" s="34">
        <f>SUM(P502*1.02)</f>
        <v>1981.044</v>
      </c>
      <c r="P502" s="25">
        <f>SUM(N502*0.78)</f>
        <v>1942.2</v>
      </c>
      <c r="Q502" s="31" t="s">
        <v>593</v>
      </c>
      <c r="R502" s="18" t="s">
        <v>594</v>
      </c>
      <c r="S502" s="18" t="s">
        <v>595</v>
      </c>
    </row>
    <row r="503" spans="3:19" ht="15.75">
      <c r="C503" s="26" t="s">
        <v>1904</v>
      </c>
      <c r="D503" s="101"/>
      <c r="E503" s="119">
        <f>SUM(F503:M503)</f>
        <v>0</v>
      </c>
      <c r="F503" s="100"/>
      <c r="G503" s="100"/>
      <c r="H503" s="100"/>
      <c r="I503" s="100"/>
      <c r="J503" s="100"/>
      <c r="K503" s="100"/>
      <c r="L503" s="100"/>
      <c r="M503" s="100"/>
      <c r="N503" s="23">
        <v>2690</v>
      </c>
      <c r="O503" s="34">
        <f>SUM(P503*1.02)</f>
        <v>2140.164</v>
      </c>
      <c r="P503" s="25">
        <f>SUM(N503*0.78)</f>
        <v>2098.2000000000003</v>
      </c>
      <c r="Q503" s="31" t="s">
        <v>596</v>
      </c>
      <c r="R503" s="18" t="s">
        <v>594</v>
      </c>
      <c r="S503" s="18" t="s">
        <v>595</v>
      </c>
    </row>
    <row r="504" spans="3:19" ht="15.75">
      <c r="C504" s="26" t="s">
        <v>1975</v>
      </c>
      <c r="D504" s="101"/>
      <c r="E504" s="100">
        <f>SUM(F504:M504)</f>
        <v>0</v>
      </c>
      <c r="F504" s="100"/>
      <c r="G504" s="100"/>
      <c r="H504" s="100"/>
      <c r="I504" s="100"/>
      <c r="J504" s="100"/>
      <c r="K504" s="100"/>
      <c r="L504" s="100"/>
      <c r="M504" s="100"/>
      <c r="N504" s="23">
        <v>8990</v>
      </c>
      <c r="O504" s="25">
        <f>SUM(P504*1.02)</f>
        <v>4584.9</v>
      </c>
      <c r="P504" s="25">
        <v>4495</v>
      </c>
      <c r="Q504" s="31" t="s">
        <v>1976</v>
      </c>
      <c r="R504" s="167" t="s">
        <v>1977</v>
      </c>
      <c r="S504" s="18" t="s">
        <v>1978</v>
      </c>
    </row>
    <row r="505" spans="3:19" ht="15.75">
      <c r="C505" s="26" t="s">
        <v>1905</v>
      </c>
      <c r="D505" s="101"/>
      <c r="E505" s="119">
        <f>SUM(F505:M505)</f>
        <v>0</v>
      </c>
      <c r="F505" s="100"/>
      <c r="G505" s="100"/>
      <c r="H505" s="100"/>
      <c r="I505" s="100"/>
      <c r="J505" s="100"/>
      <c r="K505" s="100"/>
      <c r="L505" s="100"/>
      <c r="M505" s="100"/>
      <c r="N505" s="23">
        <v>2890</v>
      </c>
      <c r="O505" s="34">
        <f>SUM(P505*1.02)</f>
        <v>1916.58</v>
      </c>
      <c r="P505" s="25">
        <v>1879</v>
      </c>
      <c r="Q505" s="31" t="s">
        <v>576</v>
      </c>
      <c r="R505" s="18" t="s">
        <v>594</v>
      </c>
      <c r="S505" s="18" t="s">
        <v>595</v>
      </c>
    </row>
    <row r="506" spans="3:19" ht="15.75">
      <c r="C506" s="26" t="s">
        <v>1906</v>
      </c>
      <c r="D506" s="100"/>
      <c r="E506" s="119">
        <f>SUM(F506:M506)</f>
        <v>0</v>
      </c>
      <c r="F506" s="100"/>
      <c r="G506" s="100"/>
      <c r="H506" s="100"/>
      <c r="I506" s="100"/>
      <c r="J506" s="100"/>
      <c r="K506" s="100"/>
      <c r="L506" s="100"/>
      <c r="M506" s="100"/>
      <c r="N506" s="23">
        <v>3790</v>
      </c>
      <c r="O506" s="25">
        <f>SUM(P506*1.02)</f>
        <v>1932.9</v>
      </c>
      <c r="P506" s="25">
        <f>SUM(N506*0.5)</f>
        <v>1895</v>
      </c>
      <c r="Q506" s="31" t="s">
        <v>1907</v>
      </c>
      <c r="R506" s="18" t="s">
        <v>1908</v>
      </c>
      <c r="S506" s="18" t="s">
        <v>1909</v>
      </c>
    </row>
    <row r="507" spans="3:19" ht="15.75">
      <c r="C507" s="26" t="s">
        <v>1910</v>
      </c>
      <c r="D507" s="100"/>
      <c r="E507" s="119">
        <f>SUM(F507:M507)</f>
        <v>0</v>
      </c>
      <c r="F507" s="100"/>
      <c r="G507" s="100"/>
      <c r="H507" s="100"/>
      <c r="I507" s="100"/>
      <c r="J507" s="100"/>
      <c r="K507" s="100"/>
      <c r="L507" s="100"/>
      <c r="M507" s="100"/>
      <c r="N507" s="23">
        <v>1990</v>
      </c>
      <c r="O507" s="34">
        <f>SUM(P507*1.02)</f>
        <v>916.98</v>
      </c>
      <c r="P507" s="25">
        <v>899</v>
      </c>
      <c r="Q507" s="31" t="s">
        <v>1907</v>
      </c>
      <c r="R507" s="18" t="s">
        <v>1908</v>
      </c>
      <c r="S507" s="18" t="s">
        <v>1909</v>
      </c>
    </row>
    <row r="508" spans="3:19" ht="15.75">
      <c r="C508" s="26" t="s">
        <v>1911</v>
      </c>
      <c r="D508" s="100">
        <v>5</v>
      </c>
      <c r="E508" s="119">
        <f>SUM(F508:M508)</f>
        <v>5</v>
      </c>
      <c r="F508" s="100">
        <v>5</v>
      </c>
      <c r="G508" s="100"/>
      <c r="H508" s="100"/>
      <c r="I508" s="100"/>
      <c r="J508" s="100"/>
      <c r="K508" s="100"/>
      <c r="L508" s="100"/>
      <c r="M508" s="100"/>
      <c r="N508" s="23">
        <v>3490</v>
      </c>
      <c r="O508" s="34">
        <f>SUM(P508*1.02)</f>
        <v>1990.02</v>
      </c>
      <c r="P508" s="25">
        <v>1951</v>
      </c>
      <c r="Q508" s="31" t="s">
        <v>1907</v>
      </c>
      <c r="R508" s="18" t="s">
        <v>1908</v>
      </c>
      <c r="S508" s="18" t="s">
        <v>1909</v>
      </c>
    </row>
    <row r="509" spans="3:19" ht="17.25">
      <c r="C509" s="26" t="s">
        <v>1912</v>
      </c>
      <c r="D509" s="116"/>
      <c r="E509" s="119">
        <f>SUM(F509:M509)</f>
        <v>0</v>
      </c>
      <c r="F509" s="100"/>
      <c r="G509" s="100"/>
      <c r="H509" s="100"/>
      <c r="I509" s="100"/>
      <c r="J509" s="100"/>
      <c r="K509" s="100"/>
      <c r="L509" s="100"/>
      <c r="M509" s="100"/>
      <c r="N509" s="23">
        <v>3490</v>
      </c>
      <c r="O509" s="34">
        <f>SUM(P509*1.02)</f>
        <v>2314.38</v>
      </c>
      <c r="P509" s="25">
        <v>2269</v>
      </c>
      <c r="Q509" s="31" t="s">
        <v>598</v>
      </c>
      <c r="R509" s="18" t="s">
        <v>599</v>
      </c>
      <c r="S509" s="18" t="s">
        <v>600</v>
      </c>
    </row>
    <row r="510" spans="3:19" ht="17.25">
      <c r="C510" s="26" t="s">
        <v>1913</v>
      </c>
      <c r="D510" s="116"/>
      <c r="E510" s="119">
        <f>SUM(F510:M510)</f>
        <v>0</v>
      </c>
      <c r="F510" s="100"/>
      <c r="G510" s="100"/>
      <c r="H510" s="100"/>
      <c r="I510" s="100"/>
      <c r="J510" s="100"/>
      <c r="K510" s="100"/>
      <c r="L510" s="100"/>
      <c r="M510" s="100"/>
      <c r="N510" s="23">
        <v>3490</v>
      </c>
      <c r="O510" s="34">
        <f>SUM(P510*1.02)</f>
        <v>2314.38</v>
      </c>
      <c r="P510" s="25">
        <v>2269</v>
      </c>
      <c r="Q510" s="31" t="s">
        <v>601</v>
      </c>
      <c r="R510" s="18" t="s">
        <v>599</v>
      </c>
      <c r="S510" s="18" t="s">
        <v>600</v>
      </c>
    </row>
    <row r="511" spans="3:19" ht="16.5">
      <c r="C511" s="26" t="s">
        <v>1914</v>
      </c>
      <c r="D511" s="101">
        <v>6</v>
      </c>
      <c r="E511" s="119">
        <f>SUM(F511:M511)</f>
        <v>0</v>
      </c>
      <c r="F511" s="104"/>
      <c r="G511" s="100"/>
      <c r="H511" s="100"/>
      <c r="I511" s="100"/>
      <c r="J511" s="100"/>
      <c r="K511" s="100"/>
      <c r="L511" s="100"/>
      <c r="M511" s="100"/>
      <c r="N511" s="23">
        <v>3990</v>
      </c>
      <c r="O511" s="25">
        <f>SUM(P511*1.02)</f>
        <v>2489.82</v>
      </c>
      <c r="P511" s="25">
        <v>2441</v>
      </c>
      <c r="Q511" s="18" t="s">
        <v>1915</v>
      </c>
      <c r="R511" s="18" t="s">
        <v>2328</v>
      </c>
      <c r="S511" s="18" t="s">
        <v>1916</v>
      </c>
    </row>
    <row r="512" spans="3:19" ht="15.75">
      <c r="C512" s="26" t="s">
        <v>1917</v>
      </c>
      <c r="D512" s="100"/>
      <c r="E512" s="119">
        <f>SUM(F512:M512)</f>
        <v>0</v>
      </c>
      <c r="F512" s="100"/>
      <c r="G512" s="100"/>
      <c r="H512" s="100"/>
      <c r="I512" s="100"/>
      <c r="J512" s="100"/>
      <c r="K512" s="100"/>
      <c r="L512" s="100"/>
      <c r="M512" s="100"/>
      <c r="N512" s="23">
        <v>2990</v>
      </c>
      <c r="O512" s="25">
        <f>SUM(P512*1.02)</f>
        <v>1519.8</v>
      </c>
      <c r="P512" s="25">
        <v>1490</v>
      </c>
      <c r="Q512" s="31" t="s">
        <v>1918</v>
      </c>
      <c r="R512" s="18" t="s">
        <v>599</v>
      </c>
      <c r="S512" s="18" t="s">
        <v>600</v>
      </c>
    </row>
    <row r="513" spans="3:19" ht="30">
      <c r="C513" s="26" t="s">
        <v>1919</v>
      </c>
      <c r="D513" s="116">
        <v>8</v>
      </c>
      <c r="E513" s="119">
        <f>SUM(F513:M513)</f>
        <v>8</v>
      </c>
      <c r="F513" s="100">
        <v>8</v>
      </c>
      <c r="G513" s="100"/>
      <c r="H513" s="100"/>
      <c r="I513" s="100"/>
      <c r="J513" s="100"/>
      <c r="K513" s="100"/>
      <c r="L513" s="100"/>
      <c r="M513" s="100"/>
      <c r="N513" s="23">
        <v>2490</v>
      </c>
      <c r="O513" s="25">
        <f>SUM(P513*1.02)</f>
        <v>1519.8</v>
      </c>
      <c r="P513" s="25">
        <v>1490</v>
      </c>
      <c r="Q513" s="31" t="s">
        <v>603</v>
      </c>
      <c r="R513" s="70" t="s">
        <v>604</v>
      </c>
      <c r="S513" s="18" t="s">
        <v>843</v>
      </c>
    </row>
  </sheetData>
  <sheetProtection/>
  <mergeCells count="3">
    <mergeCell ref="A1:T1"/>
    <mergeCell ref="R303:S303"/>
    <mergeCell ref="C356:T356"/>
  </mergeCells>
  <printOptions/>
  <pageMargins left="0" right="0" top="0" bottom="0" header="0.31496062992125984" footer="0.31496062992125984"/>
  <pageSetup horizontalDpi="600" verticalDpi="600" orientation="landscape" paperSize="9" scale="58" r:id="rId1"/>
  <rowBreaks count="8" manualBreakCount="8">
    <brk id="63" max="19" man="1"/>
    <brk id="127" max="19" man="1"/>
    <brk id="171" max="19" man="1"/>
    <brk id="227" max="19" man="1"/>
    <brk id="315" max="19" man="1"/>
    <brk id="380" max="19" man="1"/>
    <brk id="445" max="19" man="1"/>
    <brk id="503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143"/>
  <sheetViews>
    <sheetView zoomScale="80" zoomScaleNormal="80" zoomScalePageLayoutView="0" workbookViewId="0" topLeftCell="C31">
      <selection activeCell="C18" sqref="C18"/>
    </sheetView>
  </sheetViews>
  <sheetFormatPr defaultColWidth="9.00390625" defaultRowHeight="15.75"/>
  <cols>
    <col min="1" max="1" width="18.625" style="1" hidden="1" customWidth="1"/>
    <col min="2" max="2" width="20.625" style="1" hidden="1" customWidth="1"/>
    <col min="3" max="3" width="60.00390625" style="1" bestFit="1" customWidth="1"/>
    <col min="4" max="4" width="7.50390625" style="89" hidden="1" customWidth="1"/>
    <col min="5" max="5" width="7.875" style="89" hidden="1" customWidth="1"/>
    <col min="6" max="12" width="8.25390625" style="89" hidden="1" customWidth="1"/>
    <col min="13" max="13" width="8.25390625" style="127" hidden="1" customWidth="1"/>
    <col min="14" max="14" width="9.875" style="54" customWidth="1"/>
    <col min="15" max="15" width="12.625" style="54" customWidth="1"/>
    <col min="16" max="16" width="12.00390625" style="54" hidden="1" customWidth="1"/>
    <col min="17" max="17" width="24.875" style="1" customWidth="1"/>
    <col min="18" max="18" width="33.125" style="1" hidden="1" customWidth="1"/>
    <col min="19" max="19" width="27.125" style="54" bestFit="1" customWidth="1"/>
    <col min="20" max="20" width="9.75390625" style="54" hidden="1" customWidth="1"/>
    <col min="21" max="16384" width="9.00390625" style="1" customWidth="1"/>
  </cols>
  <sheetData>
    <row r="1" spans="1:20" ht="26.25">
      <c r="A1" s="193" t="s">
        <v>2170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</row>
    <row r="2" spans="1:20" ht="15.75">
      <c r="A2" s="85" t="s">
        <v>1920</v>
      </c>
      <c r="B2" s="85" t="s">
        <v>10</v>
      </c>
      <c r="C2" s="221" t="s">
        <v>2334</v>
      </c>
      <c r="D2" s="156" t="s">
        <v>439</v>
      </c>
      <c r="E2" s="156" t="s">
        <v>281</v>
      </c>
      <c r="F2" s="222">
        <v>42377</v>
      </c>
      <c r="G2" s="222">
        <v>42378</v>
      </c>
      <c r="H2" s="222">
        <v>42379</v>
      </c>
      <c r="I2" s="222">
        <v>42380</v>
      </c>
      <c r="J2" s="222">
        <v>42381</v>
      </c>
      <c r="K2" s="222">
        <v>42382</v>
      </c>
      <c r="L2" s="222">
        <v>42383</v>
      </c>
      <c r="M2" s="222">
        <v>42384</v>
      </c>
      <c r="N2" s="154" t="s">
        <v>12</v>
      </c>
      <c r="O2" s="220" t="s">
        <v>103</v>
      </c>
      <c r="P2" s="223" t="s">
        <v>104</v>
      </c>
      <c r="Q2" s="220" t="s">
        <v>19</v>
      </c>
      <c r="R2" s="154" t="s">
        <v>13</v>
      </c>
      <c r="S2" s="154" t="s">
        <v>241</v>
      </c>
      <c r="T2" s="15" t="s">
        <v>14</v>
      </c>
    </row>
    <row r="3" spans="1:20" s="5" customFormat="1" ht="15.75">
      <c r="A3" s="21" t="s">
        <v>426</v>
      </c>
      <c r="B3" s="16" t="s">
        <v>957</v>
      </c>
      <c r="C3" s="26" t="s">
        <v>958</v>
      </c>
      <c r="D3" s="101"/>
      <c r="E3" s="101">
        <f aca="true" t="shared" si="0" ref="E3:E39">SUM(F3:M3)</f>
        <v>0</v>
      </c>
      <c r="F3" s="104"/>
      <c r="G3" s="104"/>
      <c r="H3" s="104"/>
      <c r="I3" s="104"/>
      <c r="J3" s="104"/>
      <c r="K3" s="104"/>
      <c r="L3" s="104"/>
      <c r="M3" s="104"/>
      <c r="N3" s="25">
        <v>5990</v>
      </c>
      <c r="O3" s="34">
        <f aca="true" t="shared" si="1" ref="O3:O35">SUM(P3*1.02)</f>
        <v>5293.8</v>
      </c>
      <c r="P3" s="25">
        <v>5190</v>
      </c>
      <c r="Q3" s="18">
        <v>24</v>
      </c>
      <c r="R3" s="18" t="s">
        <v>959</v>
      </c>
      <c r="S3" s="18" t="s">
        <v>960</v>
      </c>
      <c r="T3" s="18" t="s">
        <v>534</v>
      </c>
    </row>
    <row r="4" spans="1:20" s="5" customFormat="1" ht="15.75">
      <c r="A4" s="96" t="s">
        <v>426</v>
      </c>
      <c r="B4" s="81" t="s">
        <v>1298</v>
      </c>
      <c r="C4" s="97" t="s">
        <v>1300</v>
      </c>
      <c r="D4" s="139">
        <v>46</v>
      </c>
      <c r="E4" s="101">
        <f t="shared" si="0"/>
        <v>5</v>
      </c>
      <c r="F4" s="120"/>
      <c r="G4" s="120">
        <v>5</v>
      </c>
      <c r="H4" s="120"/>
      <c r="I4" s="120"/>
      <c r="J4" s="120"/>
      <c r="K4" s="120"/>
      <c r="L4" s="120"/>
      <c r="M4" s="120"/>
      <c r="N4" s="98">
        <v>13900</v>
      </c>
      <c r="O4" s="75">
        <f t="shared" si="1"/>
        <v>10998.66</v>
      </c>
      <c r="P4" s="73">
        <v>10783</v>
      </c>
      <c r="Q4" s="99">
        <v>32</v>
      </c>
      <c r="R4" s="82" t="s">
        <v>84</v>
      </c>
      <c r="S4" s="77" t="s">
        <v>407</v>
      </c>
      <c r="T4" s="77" t="s">
        <v>534</v>
      </c>
    </row>
    <row r="5" spans="1:20" s="12" customFormat="1" ht="16.5">
      <c r="A5" s="21" t="s">
        <v>426</v>
      </c>
      <c r="B5" s="16" t="s">
        <v>2116</v>
      </c>
      <c r="C5" s="17" t="s">
        <v>2117</v>
      </c>
      <c r="D5" s="101"/>
      <c r="E5" s="100">
        <f t="shared" si="0"/>
        <v>0</v>
      </c>
      <c r="F5" s="101"/>
      <c r="G5" s="101"/>
      <c r="H5" s="101"/>
      <c r="I5" s="101"/>
      <c r="J5" s="101"/>
      <c r="K5" s="101"/>
      <c r="L5" s="101"/>
      <c r="M5" s="101"/>
      <c r="N5" s="19">
        <v>15900</v>
      </c>
      <c r="O5" s="25">
        <f>SUM(P5*1.02)</f>
        <v>12750</v>
      </c>
      <c r="P5" s="23">
        <v>12500</v>
      </c>
      <c r="Q5" s="20">
        <v>32</v>
      </c>
      <c r="R5" s="131" t="s">
        <v>71</v>
      </c>
      <c r="S5" s="18" t="s">
        <v>407</v>
      </c>
      <c r="T5" s="77" t="s">
        <v>534</v>
      </c>
    </row>
    <row r="6" spans="1:20" s="5" customFormat="1" ht="15.75">
      <c r="A6" s="16" t="s">
        <v>425</v>
      </c>
      <c r="B6" s="16" t="s">
        <v>1449</v>
      </c>
      <c r="C6" s="17" t="s">
        <v>1382</v>
      </c>
      <c r="D6" s="101">
        <v>1</v>
      </c>
      <c r="E6" s="101">
        <f t="shared" si="0"/>
        <v>0</v>
      </c>
      <c r="F6" s="101"/>
      <c r="G6" s="101"/>
      <c r="H6" s="101"/>
      <c r="I6" s="101"/>
      <c r="J6" s="101"/>
      <c r="K6" s="101"/>
      <c r="L6" s="101"/>
      <c r="M6" s="101"/>
      <c r="N6" s="19">
        <v>15900</v>
      </c>
      <c r="O6" s="25">
        <f>SUM(P6*1.02)</f>
        <v>12489.9</v>
      </c>
      <c r="P6" s="23">
        <v>12245</v>
      </c>
      <c r="Q6" s="20">
        <v>32</v>
      </c>
      <c r="R6" s="131" t="s">
        <v>804</v>
      </c>
      <c r="S6" s="18" t="s">
        <v>7</v>
      </c>
      <c r="T6" s="18" t="s">
        <v>534</v>
      </c>
    </row>
    <row r="7" spans="1:20" s="5" customFormat="1" ht="15.75">
      <c r="A7" s="21" t="s">
        <v>425</v>
      </c>
      <c r="B7" s="16" t="s">
        <v>1450</v>
      </c>
      <c r="C7" s="17" t="s">
        <v>1383</v>
      </c>
      <c r="D7" s="101"/>
      <c r="E7" s="101">
        <f t="shared" si="0"/>
        <v>0</v>
      </c>
      <c r="F7" s="100"/>
      <c r="G7" s="100"/>
      <c r="H7" s="100"/>
      <c r="I7" s="100"/>
      <c r="J7" s="100"/>
      <c r="K7" s="100"/>
      <c r="L7" s="100"/>
      <c r="M7" s="100"/>
      <c r="N7" s="19">
        <v>15900</v>
      </c>
      <c r="O7" s="25">
        <f>SUM(P7*1.02)</f>
        <v>12899.94</v>
      </c>
      <c r="P7" s="23">
        <v>12647</v>
      </c>
      <c r="Q7" s="20">
        <v>32</v>
      </c>
      <c r="R7" s="131" t="s">
        <v>71</v>
      </c>
      <c r="S7" s="18" t="s">
        <v>7</v>
      </c>
      <c r="T7" s="18" t="s">
        <v>534</v>
      </c>
    </row>
    <row r="8" spans="1:20" s="5" customFormat="1" ht="15.75">
      <c r="A8" s="21" t="s">
        <v>426</v>
      </c>
      <c r="B8" s="26" t="s">
        <v>1301</v>
      </c>
      <c r="C8" s="21" t="s">
        <v>1304</v>
      </c>
      <c r="D8" s="101"/>
      <c r="E8" s="101">
        <f t="shared" si="0"/>
        <v>0</v>
      </c>
      <c r="F8" s="100"/>
      <c r="G8" s="100"/>
      <c r="H8" s="100"/>
      <c r="I8" s="100"/>
      <c r="J8" s="100"/>
      <c r="K8" s="100"/>
      <c r="L8" s="100"/>
      <c r="M8" s="100"/>
      <c r="N8" s="23">
        <v>17490</v>
      </c>
      <c r="O8" s="25">
        <f t="shared" si="1"/>
        <v>15504</v>
      </c>
      <c r="P8" s="25">
        <v>15200</v>
      </c>
      <c r="Q8" s="18">
        <v>42</v>
      </c>
      <c r="R8" s="18" t="s">
        <v>84</v>
      </c>
      <c r="S8" s="18" t="s">
        <v>410</v>
      </c>
      <c r="T8" s="18" t="s">
        <v>534</v>
      </c>
    </row>
    <row r="9" spans="1:20" s="5" customFormat="1" ht="15.75">
      <c r="A9" s="21" t="s">
        <v>426</v>
      </c>
      <c r="B9" s="26" t="s">
        <v>1303</v>
      </c>
      <c r="C9" s="21" t="s">
        <v>1305</v>
      </c>
      <c r="D9" s="101"/>
      <c r="E9" s="101">
        <f t="shared" si="0"/>
        <v>0</v>
      </c>
      <c r="F9" s="101"/>
      <c r="G9" s="100"/>
      <c r="H9" s="100"/>
      <c r="I9" s="100"/>
      <c r="J9" s="100"/>
      <c r="K9" s="100"/>
      <c r="L9" s="100"/>
      <c r="M9" s="100"/>
      <c r="N9" s="23">
        <v>18900</v>
      </c>
      <c r="O9" s="25">
        <f t="shared" si="1"/>
        <v>16830</v>
      </c>
      <c r="P9" s="25">
        <v>16500</v>
      </c>
      <c r="Q9" s="24">
        <v>42</v>
      </c>
      <c r="R9" s="18" t="s">
        <v>71</v>
      </c>
      <c r="S9" s="18" t="s">
        <v>410</v>
      </c>
      <c r="T9" s="18" t="s">
        <v>534</v>
      </c>
    </row>
    <row r="10" spans="1:20" s="5" customFormat="1" ht="15.75">
      <c r="A10" s="21" t="s">
        <v>426</v>
      </c>
      <c r="B10" s="16" t="s">
        <v>1979</v>
      </c>
      <c r="C10" s="21" t="s">
        <v>1384</v>
      </c>
      <c r="D10" s="101"/>
      <c r="E10" s="101">
        <f t="shared" si="0"/>
        <v>0</v>
      </c>
      <c r="F10" s="101"/>
      <c r="G10" s="101"/>
      <c r="H10" s="101"/>
      <c r="I10" s="101"/>
      <c r="J10" s="101"/>
      <c r="K10" s="101"/>
      <c r="L10" s="101"/>
      <c r="M10" s="101"/>
      <c r="N10" s="19">
        <v>24900</v>
      </c>
      <c r="O10" s="25">
        <f>SUM(P10*1.02)</f>
        <v>19278</v>
      </c>
      <c r="P10" s="23">
        <v>18900</v>
      </c>
      <c r="Q10" s="24">
        <v>42</v>
      </c>
      <c r="R10" s="18" t="s">
        <v>21</v>
      </c>
      <c r="S10" s="18" t="s">
        <v>629</v>
      </c>
      <c r="T10" s="18" t="s">
        <v>534</v>
      </c>
    </row>
    <row r="11" spans="1:20" s="5" customFormat="1" ht="15.75">
      <c r="A11" s="21" t="s">
        <v>426</v>
      </c>
      <c r="B11" s="26" t="s">
        <v>1309</v>
      </c>
      <c r="C11" s="21" t="s">
        <v>1310</v>
      </c>
      <c r="D11" s="101"/>
      <c r="E11" s="101">
        <f t="shared" si="0"/>
        <v>0</v>
      </c>
      <c r="F11" s="100"/>
      <c r="G11" s="101"/>
      <c r="H11" s="100"/>
      <c r="I11" s="100"/>
      <c r="J11" s="100"/>
      <c r="K11" s="100"/>
      <c r="L11" s="100"/>
      <c r="M11" s="100"/>
      <c r="N11" s="19">
        <v>29900</v>
      </c>
      <c r="O11" s="25">
        <f t="shared" si="1"/>
        <v>16900.38</v>
      </c>
      <c r="P11" s="23">
        <v>16569</v>
      </c>
      <c r="Q11" s="24">
        <v>42</v>
      </c>
      <c r="R11" s="18" t="s">
        <v>21</v>
      </c>
      <c r="S11" s="18" t="s">
        <v>45</v>
      </c>
      <c r="T11" s="18" t="s">
        <v>534</v>
      </c>
    </row>
    <row r="12" spans="1:20" s="5" customFormat="1" ht="15.75">
      <c r="A12" s="21" t="s">
        <v>1068</v>
      </c>
      <c r="B12" s="16" t="s">
        <v>1065</v>
      </c>
      <c r="C12" s="21" t="s">
        <v>1307</v>
      </c>
      <c r="D12" s="101">
        <v>101</v>
      </c>
      <c r="E12" s="101">
        <f t="shared" si="0"/>
        <v>15</v>
      </c>
      <c r="F12" s="100"/>
      <c r="G12" s="100">
        <v>15</v>
      </c>
      <c r="H12" s="106"/>
      <c r="I12" s="100"/>
      <c r="J12" s="100"/>
      <c r="K12" s="100"/>
      <c r="L12" s="100"/>
      <c r="M12" s="100"/>
      <c r="N12" s="25">
        <v>19900</v>
      </c>
      <c r="O12" s="25">
        <f t="shared" si="1"/>
        <v>17238</v>
      </c>
      <c r="P12" s="25">
        <v>16900</v>
      </c>
      <c r="Q12" s="24">
        <v>43</v>
      </c>
      <c r="R12" s="18" t="s">
        <v>84</v>
      </c>
      <c r="S12" s="18" t="s">
        <v>1067</v>
      </c>
      <c r="T12" s="18" t="s">
        <v>534</v>
      </c>
    </row>
    <row r="13" spans="1:20" s="5" customFormat="1" ht="15.75">
      <c r="A13" s="21" t="s">
        <v>1068</v>
      </c>
      <c r="B13" s="26" t="s">
        <v>1306</v>
      </c>
      <c r="C13" s="26" t="s">
        <v>1980</v>
      </c>
      <c r="D13" s="101">
        <v>93</v>
      </c>
      <c r="E13" s="101">
        <f t="shared" si="0"/>
        <v>15</v>
      </c>
      <c r="F13" s="104"/>
      <c r="G13" s="104">
        <v>15</v>
      </c>
      <c r="H13" s="104"/>
      <c r="I13" s="104"/>
      <c r="J13" s="104"/>
      <c r="K13" s="104"/>
      <c r="L13" s="104"/>
      <c r="M13" s="104"/>
      <c r="N13" s="25">
        <v>22900</v>
      </c>
      <c r="O13" s="25">
        <f t="shared" si="1"/>
        <v>19278</v>
      </c>
      <c r="P13" s="25">
        <v>18900</v>
      </c>
      <c r="Q13" s="24">
        <v>43</v>
      </c>
      <c r="R13" s="18" t="s">
        <v>71</v>
      </c>
      <c r="S13" s="18" t="s">
        <v>1308</v>
      </c>
      <c r="T13" s="18" t="s">
        <v>534</v>
      </c>
    </row>
    <row r="14" spans="1:20" s="5" customFormat="1" ht="15.75">
      <c r="A14" s="21" t="s">
        <v>425</v>
      </c>
      <c r="B14" s="26" t="s">
        <v>1311</v>
      </c>
      <c r="C14" s="16" t="s">
        <v>1313</v>
      </c>
      <c r="D14" s="101"/>
      <c r="E14" s="101">
        <f t="shared" si="0"/>
        <v>0</v>
      </c>
      <c r="F14" s="100"/>
      <c r="G14" s="100"/>
      <c r="H14" s="100"/>
      <c r="I14" s="100"/>
      <c r="J14" s="100"/>
      <c r="K14" s="100"/>
      <c r="L14" s="100"/>
      <c r="M14" s="100"/>
      <c r="N14" s="23">
        <v>44900</v>
      </c>
      <c r="O14" s="25">
        <f t="shared" si="1"/>
        <v>23217.24</v>
      </c>
      <c r="P14" s="25">
        <v>22762</v>
      </c>
      <c r="Q14" s="24">
        <v>47</v>
      </c>
      <c r="R14" s="18" t="s">
        <v>21</v>
      </c>
      <c r="S14" s="18" t="s">
        <v>811</v>
      </c>
      <c r="T14" s="18" t="s">
        <v>534</v>
      </c>
    </row>
    <row r="15" spans="1:20" s="5" customFormat="1" ht="15.75">
      <c r="A15" s="21" t="s">
        <v>426</v>
      </c>
      <c r="B15" s="26" t="s">
        <v>1312</v>
      </c>
      <c r="C15" s="21" t="s">
        <v>1314</v>
      </c>
      <c r="D15" s="101"/>
      <c r="E15" s="101">
        <f t="shared" si="0"/>
        <v>0</v>
      </c>
      <c r="F15" s="101"/>
      <c r="G15" s="100"/>
      <c r="H15" s="100"/>
      <c r="I15" s="100"/>
      <c r="J15" s="100"/>
      <c r="K15" s="100"/>
      <c r="L15" s="100"/>
      <c r="M15" s="100"/>
      <c r="N15" s="23">
        <v>31900</v>
      </c>
      <c r="O15" s="25">
        <f t="shared" si="1"/>
        <v>19800.24</v>
      </c>
      <c r="P15" s="25">
        <v>19412</v>
      </c>
      <c r="Q15" s="20">
        <v>47</v>
      </c>
      <c r="R15" s="18" t="s">
        <v>71</v>
      </c>
      <c r="S15" s="18" t="s">
        <v>442</v>
      </c>
      <c r="T15" s="18" t="s">
        <v>534</v>
      </c>
    </row>
    <row r="16" spans="1:20" s="5" customFormat="1" ht="15.75">
      <c r="A16" s="21" t="s">
        <v>426</v>
      </c>
      <c r="B16" s="26" t="s">
        <v>1315</v>
      </c>
      <c r="C16" s="21" t="s">
        <v>1317</v>
      </c>
      <c r="D16" s="101">
        <v>9</v>
      </c>
      <c r="E16" s="101">
        <f t="shared" si="0"/>
        <v>9</v>
      </c>
      <c r="F16" s="101">
        <v>9</v>
      </c>
      <c r="G16" s="100"/>
      <c r="H16" s="100"/>
      <c r="I16" s="100"/>
      <c r="J16" s="100"/>
      <c r="K16" s="100"/>
      <c r="L16" s="100"/>
      <c r="M16" s="100"/>
      <c r="N16" s="23">
        <v>42900</v>
      </c>
      <c r="O16" s="25">
        <f t="shared" si="1"/>
        <v>28356</v>
      </c>
      <c r="P16" s="25">
        <v>27800</v>
      </c>
      <c r="Q16" s="20">
        <v>47</v>
      </c>
      <c r="R16" s="18" t="s">
        <v>21</v>
      </c>
      <c r="S16" s="18" t="s">
        <v>1316</v>
      </c>
      <c r="T16" s="18" t="s">
        <v>534</v>
      </c>
    </row>
    <row r="17" spans="1:20" s="5" customFormat="1" ht="15.75">
      <c r="A17" s="21" t="s">
        <v>426</v>
      </c>
      <c r="B17" s="26" t="s">
        <v>1318</v>
      </c>
      <c r="C17" s="26" t="s">
        <v>1981</v>
      </c>
      <c r="D17" s="101">
        <v>7</v>
      </c>
      <c r="E17" s="101">
        <f t="shared" si="0"/>
        <v>7</v>
      </c>
      <c r="F17" s="100">
        <v>7</v>
      </c>
      <c r="G17" s="100"/>
      <c r="H17" s="100"/>
      <c r="I17" s="100"/>
      <c r="J17" s="100"/>
      <c r="K17" s="100"/>
      <c r="L17" s="100"/>
      <c r="M17" s="100"/>
      <c r="N17" s="23">
        <v>29900</v>
      </c>
      <c r="O17" s="25">
        <f t="shared" si="1"/>
        <v>21420</v>
      </c>
      <c r="P17" s="25">
        <v>21000</v>
      </c>
      <c r="Q17" s="24">
        <v>50</v>
      </c>
      <c r="R17" s="18" t="s">
        <v>84</v>
      </c>
      <c r="S17" s="18" t="s">
        <v>412</v>
      </c>
      <c r="T17" s="18" t="s">
        <v>534</v>
      </c>
    </row>
    <row r="18" spans="1:20" s="5" customFormat="1" ht="15.75">
      <c r="A18" s="21" t="s">
        <v>426</v>
      </c>
      <c r="B18" s="26" t="s">
        <v>1319</v>
      </c>
      <c r="C18" s="26" t="s">
        <v>1982</v>
      </c>
      <c r="D18" s="101">
        <v>3</v>
      </c>
      <c r="E18" s="101">
        <f t="shared" si="0"/>
        <v>3</v>
      </c>
      <c r="F18" s="100">
        <v>3</v>
      </c>
      <c r="G18" s="100"/>
      <c r="H18" s="100"/>
      <c r="I18" s="100"/>
      <c r="J18" s="100"/>
      <c r="K18" s="100"/>
      <c r="L18" s="100"/>
      <c r="M18" s="100"/>
      <c r="N18" s="23">
        <v>32900</v>
      </c>
      <c r="O18" s="25">
        <f t="shared" si="1"/>
        <v>23460</v>
      </c>
      <c r="P18" s="25">
        <v>23000</v>
      </c>
      <c r="Q18" s="24">
        <v>50</v>
      </c>
      <c r="R18" s="18" t="s">
        <v>71</v>
      </c>
      <c r="S18" s="18" t="s">
        <v>412</v>
      </c>
      <c r="T18" s="18" t="s">
        <v>534</v>
      </c>
    </row>
    <row r="19" spans="1:20" s="5" customFormat="1" ht="15.75">
      <c r="A19" s="21" t="s">
        <v>426</v>
      </c>
      <c r="B19" s="26" t="s">
        <v>1320</v>
      </c>
      <c r="C19" s="26" t="s">
        <v>1983</v>
      </c>
      <c r="D19" s="101">
        <v>3</v>
      </c>
      <c r="E19" s="101">
        <f t="shared" si="0"/>
        <v>3</v>
      </c>
      <c r="F19" s="100">
        <v>3</v>
      </c>
      <c r="G19" s="100"/>
      <c r="H19" s="100"/>
      <c r="I19" s="100"/>
      <c r="J19" s="100"/>
      <c r="K19" s="100"/>
      <c r="L19" s="100"/>
      <c r="M19" s="100"/>
      <c r="N19" s="23">
        <v>41900</v>
      </c>
      <c r="O19" s="25">
        <f t="shared" si="1"/>
        <v>26724</v>
      </c>
      <c r="P19" s="25">
        <v>26200</v>
      </c>
      <c r="Q19" s="24">
        <v>50</v>
      </c>
      <c r="R19" s="18" t="s">
        <v>21</v>
      </c>
      <c r="S19" s="18" t="s">
        <v>412</v>
      </c>
      <c r="T19" s="18" t="s">
        <v>534</v>
      </c>
    </row>
    <row r="20" spans="1:20" s="5" customFormat="1" ht="15.75">
      <c r="A20" s="21" t="s">
        <v>425</v>
      </c>
      <c r="B20" s="26" t="s">
        <v>1321</v>
      </c>
      <c r="C20" s="26" t="s">
        <v>1322</v>
      </c>
      <c r="D20" s="101"/>
      <c r="E20" s="101">
        <f t="shared" si="0"/>
        <v>0</v>
      </c>
      <c r="F20" s="101"/>
      <c r="G20" s="101"/>
      <c r="H20" s="101"/>
      <c r="I20" s="101"/>
      <c r="J20" s="101"/>
      <c r="K20" s="101"/>
      <c r="L20" s="101"/>
      <c r="M20" s="101"/>
      <c r="N20" s="19">
        <v>64900</v>
      </c>
      <c r="O20" s="25">
        <f t="shared" si="1"/>
        <v>30498</v>
      </c>
      <c r="P20" s="23">
        <v>29900</v>
      </c>
      <c r="Q20" s="24">
        <v>55</v>
      </c>
      <c r="R20" s="18" t="s">
        <v>21</v>
      </c>
      <c r="S20" s="18" t="s">
        <v>201</v>
      </c>
      <c r="T20" s="18" t="s">
        <v>534</v>
      </c>
    </row>
    <row r="21" spans="1:20" s="5" customFormat="1" ht="15.75">
      <c r="A21" s="21" t="s">
        <v>426</v>
      </c>
      <c r="B21" s="26" t="s">
        <v>1323</v>
      </c>
      <c r="C21" s="21" t="s">
        <v>1984</v>
      </c>
      <c r="D21" s="101"/>
      <c r="E21" s="101">
        <f t="shared" si="0"/>
        <v>0</v>
      </c>
      <c r="F21" s="100"/>
      <c r="G21" s="100"/>
      <c r="H21" s="100"/>
      <c r="I21" s="100"/>
      <c r="J21" s="100"/>
      <c r="K21" s="100"/>
      <c r="L21" s="100"/>
      <c r="M21" s="100"/>
      <c r="N21" s="23">
        <v>41900</v>
      </c>
      <c r="O21" s="25">
        <f t="shared" si="1"/>
        <v>29070</v>
      </c>
      <c r="P21" s="25">
        <v>28500</v>
      </c>
      <c r="Q21" s="24">
        <v>55</v>
      </c>
      <c r="R21" s="18" t="s">
        <v>71</v>
      </c>
      <c r="S21" s="18" t="s">
        <v>481</v>
      </c>
      <c r="T21" s="18" t="s">
        <v>534</v>
      </c>
    </row>
    <row r="22" spans="1:20" s="5" customFormat="1" ht="15.75">
      <c r="A22" s="21" t="s">
        <v>426</v>
      </c>
      <c r="B22" s="26" t="s">
        <v>1324</v>
      </c>
      <c r="C22" s="26" t="s">
        <v>1326</v>
      </c>
      <c r="D22" s="101">
        <v>1</v>
      </c>
      <c r="E22" s="101">
        <f t="shared" si="0"/>
        <v>1</v>
      </c>
      <c r="F22" s="101">
        <v>1</v>
      </c>
      <c r="G22" s="101"/>
      <c r="H22" s="100"/>
      <c r="I22" s="100"/>
      <c r="J22" s="100"/>
      <c r="K22" s="100"/>
      <c r="L22" s="100"/>
      <c r="M22" s="100"/>
      <c r="N22" s="27">
        <v>46900</v>
      </c>
      <c r="O22" s="25">
        <f t="shared" si="1"/>
        <v>33558</v>
      </c>
      <c r="P22" s="27">
        <v>32900</v>
      </c>
      <c r="Q22" s="24">
        <v>55</v>
      </c>
      <c r="R22" s="18" t="s">
        <v>642</v>
      </c>
      <c r="S22" s="18" t="s">
        <v>639</v>
      </c>
      <c r="T22" s="18" t="s">
        <v>534</v>
      </c>
    </row>
    <row r="23" spans="1:20" s="5" customFormat="1" ht="15.75">
      <c r="A23" s="21" t="s">
        <v>425</v>
      </c>
      <c r="B23" s="26" t="s">
        <v>1325</v>
      </c>
      <c r="C23" s="21" t="s">
        <v>1985</v>
      </c>
      <c r="D23" s="101"/>
      <c r="E23" s="101">
        <f t="shared" si="0"/>
        <v>0</v>
      </c>
      <c r="F23" s="100"/>
      <c r="G23" s="100"/>
      <c r="H23" s="100"/>
      <c r="I23" s="100"/>
      <c r="J23" s="100"/>
      <c r="K23" s="100"/>
      <c r="L23" s="100"/>
      <c r="M23" s="100"/>
      <c r="N23" s="23">
        <v>45900</v>
      </c>
      <c r="O23" s="25">
        <f t="shared" si="1"/>
        <v>28560</v>
      </c>
      <c r="P23" s="25">
        <v>28000</v>
      </c>
      <c r="Q23" s="24">
        <v>55</v>
      </c>
      <c r="R23" s="18" t="s">
        <v>71</v>
      </c>
      <c r="S23" s="18" t="s">
        <v>79</v>
      </c>
      <c r="T23" s="18" t="s">
        <v>534</v>
      </c>
    </row>
    <row r="24" spans="1:20" s="5" customFormat="1" ht="15.75">
      <c r="A24" s="16" t="s">
        <v>425</v>
      </c>
      <c r="B24" s="26" t="s">
        <v>1327</v>
      </c>
      <c r="C24" s="26" t="s">
        <v>1986</v>
      </c>
      <c r="D24" s="101"/>
      <c r="E24" s="101">
        <f t="shared" si="0"/>
        <v>0</v>
      </c>
      <c r="F24" s="101"/>
      <c r="G24" s="101"/>
      <c r="H24" s="101"/>
      <c r="I24" s="100"/>
      <c r="J24" s="100"/>
      <c r="K24" s="100"/>
      <c r="L24" s="100"/>
      <c r="M24" s="100"/>
      <c r="N24" s="23">
        <v>79900</v>
      </c>
      <c r="O24" s="25">
        <f t="shared" si="1"/>
        <v>42900.18</v>
      </c>
      <c r="P24" s="25">
        <v>42059</v>
      </c>
      <c r="Q24" s="24">
        <v>60</v>
      </c>
      <c r="R24" s="18" t="s">
        <v>21</v>
      </c>
      <c r="S24" s="18" t="s">
        <v>120</v>
      </c>
      <c r="T24" s="18" t="s">
        <v>534</v>
      </c>
    </row>
    <row r="25" spans="1:20" s="5" customFormat="1" ht="15.75">
      <c r="A25" s="16" t="s">
        <v>425</v>
      </c>
      <c r="B25" s="26" t="s">
        <v>1328</v>
      </c>
      <c r="C25" s="26" t="s">
        <v>1987</v>
      </c>
      <c r="D25" s="101"/>
      <c r="E25" s="101">
        <f t="shared" si="0"/>
        <v>0</v>
      </c>
      <c r="F25" s="101"/>
      <c r="G25" s="101"/>
      <c r="H25" s="100"/>
      <c r="I25" s="100"/>
      <c r="J25" s="100"/>
      <c r="K25" s="100"/>
      <c r="L25" s="100"/>
      <c r="M25" s="100"/>
      <c r="N25" s="23">
        <v>139900</v>
      </c>
      <c r="O25" s="25">
        <f t="shared" si="1"/>
        <v>45900</v>
      </c>
      <c r="P25" s="25">
        <v>45000</v>
      </c>
      <c r="Q25" s="24">
        <v>60</v>
      </c>
      <c r="R25" s="18" t="s">
        <v>21</v>
      </c>
      <c r="S25" s="18" t="s">
        <v>1107</v>
      </c>
      <c r="T25" s="18" t="s">
        <v>534</v>
      </c>
    </row>
    <row r="26" spans="1:20" s="5" customFormat="1" ht="15.75">
      <c r="A26" s="26" t="s">
        <v>470</v>
      </c>
      <c r="B26" s="26" t="s">
        <v>1330</v>
      </c>
      <c r="C26" s="26" t="s">
        <v>1329</v>
      </c>
      <c r="D26" s="100"/>
      <c r="E26" s="101">
        <f t="shared" si="0"/>
        <v>0</v>
      </c>
      <c r="F26" s="100"/>
      <c r="G26" s="100"/>
      <c r="H26" s="100"/>
      <c r="I26" s="100"/>
      <c r="J26" s="100"/>
      <c r="K26" s="100"/>
      <c r="L26" s="100"/>
      <c r="M26" s="100"/>
      <c r="N26" s="23">
        <v>49900</v>
      </c>
      <c r="O26" s="25">
        <f t="shared" si="1"/>
        <v>36899.520000000004</v>
      </c>
      <c r="P26" s="25">
        <v>36176</v>
      </c>
      <c r="Q26" s="24">
        <v>60</v>
      </c>
      <c r="R26" s="131" t="s">
        <v>71</v>
      </c>
      <c r="S26" s="18" t="s">
        <v>1988</v>
      </c>
      <c r="T26" s="18" t="s">
        <v>534</v>
      </c>
    </row>
    <row r="27" spans="1:20" s="5" customFormat="1" ht="15.75">
      <c r="A27" s="21" t="s">
        <v>425</v>
      </c>
      <c r="B27" s="26" t="s">
        <v>1331</v>
      </c>
      <c r="C27" s="30" t="s">
        <v>2231</v>
      </c>
      <c r="D27" s="101"/>
      <c r="E27" s="101">
        <f t="shared" si="0"/>
        <v>0</v>
      </c>
      <c r="F27" s="101"/>
      <c r="G27" s="101"/>
      <c r="H27" s="100"/>
      <c r="I27" s="101"/>
      <c r="J27" s="101"/>
      <c r="K27" s="101"/>
      <c r="L27" s="101"/>
      <c r="M27" s="101"/>
      <c r="N27" s="23">
        <v>59900</v>
      </c>
      <c r="O27" s="25">
        <f t="shared" si="1"/>
        <v>36899.520000000004</v>
      </c>
      <c r="P27" s="25">
        <v>36176</v>
      </c>
      <c r="Q27" s="24">
        <v>60</v>
      </c>
      <c r="R27" s="18" t="s">
        <v>71</v>
      </c>
      <c r="S27" s="18" t="s">
        <v>227</v>
      </c>
      <c r="T27" s="18" t="s">
        <v>534</v>
      </c>
    </row>
    <row r="28" spans="1:20" s="5" customFormat="1" ht="15.75">
      <c r="A28" s="21" t="s">
        <v>426</v>
      </c>
      <c r="B28" s="26" t="s">
        <v>1299</v>
      </c>
      <c r="C28" s="26" t="s">
        <v>1302</v>
      </c>
      <c r="D28" s="100">
        <v>57</v>
      </c>
      <c r="E28" s="101">
        <f>SUM(F28:M28)</f>
        <v>0</v>
      </c>
      <c r="F28" s="100"/>
      <c r="G28" s="100"/>
      <c r="H28" s="100"/>
      <c r="I28" s="100"/>
      <c r="J28" s="100"/>
      <c r="K28" s="100"/>
      <c r="L28" s="100"/>
      <c r="M28" s="100"/>
      <c r="N28" s="25">
        <v>32900</v>
      </c>
      <c r="O28" s="25">
        <f aca="true" t="shared" si="2" ref="O28:O33">SUM(P28*1.02)</f>
        <v>24990</v>
      </c>
      <c r="P28" s="25">
        <v>24500</v>
      </c>
      <c r="Q28" s="18">
        <v>42</v>
      </c>
      <c r="R28" s="18" t="s">
        <v>424</v>
      </c>
      <c r="S28" s="18" t="s">
        <v>391</v>
      </c>
      <c r="T28" s="18" t="s">
        <v>534</v>
      </c>
    </row>
    <row r="29" spans="1:20" s="5" customFormat="1" ht="15.75">
      <c r="A29" s="26" t="s">
        <v>1108</v>
      </c>
      <c r="B29" s="26" t="s">
        <v>2121</v>
      </c>
      <c r="C29" s="26" t="s">
        <v>2122</v>
      </c>
      <c r="D29" s="100"/>
      <c r="E29" s="100">
        <f t="shared" si="0"/>
        <v>0</v>
      </c>
      <c r="F29" s="100"/>
      <c r="G29" s="100"/>
      <c r="H29" s="100"/>
      <c r="I29" s="100"/>
      <c r="J29" s="100"/>
      <c r="K29" s="100"/>
      <c r="L29" s="100"/>
      <c r="M29" s="100"/>
      <c r="N29" s="23">
        <v>49900</v>
      </c>
      <c r="O29" s="25">
        <f t="shared" si="2"/>
        <v>31518</v>
      </c>
      <c r="P29" s="25">
        <v>30900</v>
      </c>
      <c r="Q29" s="18">
        <v>49</v>
      </c>
      <c r="R29" s="18" t="s">
        <v>2123</v>
      </c>
      <c r="S29" s="18" t="s">
        <v>2140</v>
      </c>
      <c r="T29" s="18" t="s">
        <v>534</v>
      </c>
    </row>
    <row r="30" spans="1:20" s="5" customFormat="1" ht="15.75">
      <c r="A30" s="26" t="s">
        <v>1108</v>
      </c>
      <c r="B30" s="26" t="s">
        <v>2119</v>
      </c>
      <c r="C30" s="26" t="s">
        <v>2141</v>
      </c>
      <c r="D30" s="100"/>
      <c r="E30" s="100">
        <f t="shared" si="0"/>
        <v>0</v>
      </c>
      <c r="F30" s="100"/>
      <c r="G30" s="100"/>
      <c r="H30" s="100"/>
      <c r="I30" s="100"/>
      <c r="J30" s="100"/>
      <c r="K30" s="100"/>
      <c r="L30" s="100"/>
      <c r="M30" s="100"/>
      <c r="N30" s="23">
        <v>54900</v>
      </c>
      <c r="O30" s="25">
        <f t="shared" si="2"/>
        <v>40698</v>
      </c>
      <c r="P30" s="25">
        <v>39900</v>
      </c>
      <c r="Q30" s="18">
        <v>49</v>
      </c>
      <c r="R30" s="18" t="s">
        <v>451</v>
      </c>
      <c r="S30" s="18" t="s">
        <v>2142</v>
      </c>
      <c r="T30" s="18" t="s">
        <v>534</v>
      </c>
    </row>
    <row r="31" spans="1:20" s="5" customFormat="1" ht="15.75">
      <c r="A31" s="79" t="s">
        <v>470</v>
      </c>
      <c r="B31" s="26" t="s">
        <v>2125</v>
      </c>
      <c r="C31" s="26" t="s">
        <v>2124</v>
      </c>
      <c r="D31" s="100">
        <v>1</v>
      </c>
      <c r="E31" s="100">
        <f t="shared" si="0"/>
        <v>1</v>
      </c>
      <c r="F31" s="100">
        <v>1</v>
      </c>
      <c r="G31" s="100"/>
      <c r="H31" s="100"/>
      <c r="I31" s="100"/>
      <c r="J31" s="100"/>
      <c r="K31" s="100"/>
      <c r="L31" s="100"/>
      <c r="M31" s="100"/>
      <c r="N31" s="23">
        <v>109900</v>
      </c>
      <c r="O31" s="25">
        <f t="shared" si="2"/>
        <v>40698</v>
      </c>
      <c r="P31" s="25">
        <v>39900</v>
      </c>
      <c r="Q31" s="18" t="s">
        <v>780</v>
      </c>
      <c r="R31" s="131" t="s">
        <v>21</v>
      </c>
      <c r="S31" s="18" t="s">
        <v>474</v>
      </c>
      <c r="T31" s="18" t="s">
        <v>534</v>
      </c>
    </row>
    <row r="32" spans="1:20" s="5" customFormat="1" ht="15.75">
      <c r="A32" s="78" t="s">
        <v>426</v>
      </c>
      <c r="B32" s="16" t="s">
        <v>2115</v>
      </c>
      <c r="C32" s="21" t="s">
        <v>2114</v>
      </c>
      <c r="D32" s="101">
        <v>4</v>
      </c>
      <c r="E32" s="100">
        <f t="shared" si="0"/>
        <v>4</v>
      </c>
      <c r="F32" s="101">
        <v>4</v>
      </c>
      <c r="G32" s="100"/>
      <c r="H32" s="100"/>
      <c r="I32" s="100"/>
      <c r="J32" s="100"/>
      <c r="K32" s="100"/>
      <c r="L32" s="100"/>
      <c r="M32" s="100"/>
      <c r="N32" s="23">
        <v>79900</v>
      </c>
      <c r="O32" s="25">
        <f t="shared" si="2"/>
        <v>48858</v>
      </c>
      <c r="P32" s="25">
        <v>47900</v>
      </c>
      <c r="Q32" s="18" t="s">
        <v>780</v>
      </c>
      <c r="R32" s="167" t="s">
        <v>21</v>
      </c>
      <c r="S32" s="18" t="s">
        <v>392</v>
      </c>
      <c r="T32" s="18" t="s">
        <v>534</v>
      </c>
    </row>
    <row r="33" spans="1:20" s="5" customFormat="1" ht="15.75">
      <c r="A33" s="78" t="s">
        <v>426</v>
      </c>
      <c r="B33" s="16" t="s">
        <v>2118</v>
      </c>
      <c r="C33" s="21" t="s">
        <v>2120</v>
      </c>
      <c r="D33" s="101">
        <v>1</v>
      </c>
      <c r="E33" s="100">
        <f t="shared" si="0"/>
        <v>1</v>
      </c>
      <c r="F33" s="101">
        <v>1</v>
      </c>
      <c r="G33" s="100"/>
      <c r="H33" s="100"/>
      <c r="I33" s="100"/>
      <c r="J33" s="100"/>
      <c r="K33" s="100"/>
      <c r="L33" s="100"/>
      <c r="M33" s="100"/>
      <c r="N33" s="23">
        <v>89900</v>
      </c>
      <c r="O33" s="25">
        <f t="shared" si="2"/>
        <v>50898</v>
      </c>
      <c r="P33" s="25">
        <v>49900</v>
      </c>
      <c r="Q33" s="18" t="s">
        <v>780</v>
      </c>
      <c r="R33" s="167" t="s">
        <v>21</v>
      </c>
      <c r="S33" s="18" t="s">
        <v>392</v>
      </c>
      <c r="T33" s="18" t="s">
        <v>534</v>
      </c>
    </row>
    <row r="34" spans="1:20" s="5" customFormat="1" ht="15.75">
      <c r="A34" s="26" t="s">
        <v>470</v>
      </c>
      <c r="B34" s="26" t="s">
        <v>1332</v>
      </c>
      <c r="C34" s="26" t="s">
        <v>1333</v>
      </c>
      <c r="D34" s="100">
        <v>17</v>
      </c>
      <c r="E34" s="101">
        <f t="shared" si="0"/>
        <v>17</v>
      </c>
      <c r="F34" s="100">
        <v>17</v>
      </c>
      <c r="G34" s="100"/>
      <c r="H34" s="100"/>
      <c r="I34" s="100"/>
      <c r="J34" s="100"/>
      <c r="K34" s="100"/>
      <c r="L34" s="100"/>
      <c r="M34" s="100"/>
      <c r="N34" s="25">
        <v>119900</v>
      </c>
      <c r="O34" s="25">
        <f t="shared" si="1"/>
        <v>87605.76</v>
      </c>
      <c r="P34" s="25">
        <v>85888</v>
      </c>
      <c r="Q34" s="20">
        <v>65</v>
      </c>
      <c r="R34" s="18" t="s">
        <v>424</v>
      </c>
      <c r="S34" s="18" t="s">
        <v>647</v>
      </c>
      <c r="T34" s="18" t="s">
        <v>534</v>
      </c>
    </row>
    <row r="35" spans="1:20" s="5" customFormat="1" ht="15.75">
      <c r="A35" s="26" t="s">
        <v>470</v>
      </c>
      <c r="B35" s="26" t="s">
        <v>644</v>
      </c>
      <c r="C35" s="26" t="s">
        <v>1334</v>
      </c>
      <c r="D35" s="100">
        <v>5</v>
      </c>
      <c r="E35" s="101">
        <f t="shared" si="0"/>
        <v>5</v>
      </c>
      <c r="F35" s="100">
        <v>5</v>
      </c>
      <c r="G35" s="100"/>
      <c r="H35" s="100"/>
      <c r="I35" s="100"/>
      <c r="J35" s="100"/>
      <c r="K35" s="100"/>
      <c r="L35" s="100"/>
      <c r="M35" s="100"/>
      <c r="N35" s="25">
        <v>139900</v>
      </c>
      <c r="O35" s="25">
        <f t="shared" si="1"/>
        <v>96785.76</v>
      </c>
      <c r="P35" s="25">
        <v>94888</v>
      </c>
      <c r="Q35" s="20">
        <v>65</v>
      </c>
      <c r="R35" s="18" t="s">
        <v>646</v>
      </c>
      <c r="S35" s="18" t="s">
        <v>647</v>
      </c>
      <c r="T35" s="18" t="s">
        <v>534</v>
      </c>
    </row>
    <row r="36" spans="1:20" s="5" customFormat="1" ht="15.75">
      <c r="A36" s="169" t="s">
        <v>956</v>
      </c>
      <c r="B36" s="169" t="s">
        <v>2316</v>
      </c>
      <c r="C36" s="26" t="s">
        <v>2320</v>
      </c>
      <c r="D36" s="100">
        <v>65</v>
      </c>
      <c r="E36" s="101">
        <f>SUM(F36:M36)</f>
        <v>3</v>
      </c>
      <c r="F36" s="100">
        <v>3</v>
      </c>
      <c r="G36" s="100"/>
      <c r="H36" s="100"/>
      <c r="I36" s="100"/>
      <c r="J36" s="100"/>
      <c r="K36" s="100"/>
      <c r="L36" s="100"/>
      <c r="M36" s="100"/>
      <c r="N36" s="25">
        <v>42900</v>
      </c>
      <c r="O36" s="25">
        <f>SUM(P36*1.02)</f>
        <v>25500</v>
      </c>
      <c r="P36" s="25">
        <v>25000</v>
      </c>
      <c r="Q36" s="20" t="s">
        <v>2317</v>
      </c>
      <c r="R36" s="18" t="s">
        <v>1413</v>
      </c>
      <c r="S36" s="18" t="s">
        <v>2319</v>
      </c>
      <c r="T36" s="170" t="s">
        <v>534</v>
      </c>
    </row>
    <row r="37" spans="1:20" s="5" customFormat="1" ht="15.75">
      <c r="A37" s="26" t="s">
        <v>956</v>
      </c>
      <c r="B37" s="26" t="s">
        <v>1451</v>
      </c>
      <c r="C37" s="26" t="s">
        <v>1424</v>
      </c>
      <c r="D37" s="100">
        <v>27</v>
      </c>
      <c r="E37" s="101">
        <f t="shared" si="0"/>
        <v>3</v>
      </c>
      <c r="F37" s="100">
        <v>3</v>
      </c>
      <c r="G37" s="100"/>
      <c r="H37" s="100"/>
      <c r="I37" s="100"/>
      <c r="J37" s="100"/>
      <c r="K37" s="100"/>
      <c r="L37" s="100"/>
      <c r="M37" s="100"/>
      <c r="N37" s="25">
        <v>42900</v>
      </c>
      <c r="O37" s="25">
        <f>SUM(P37*1.02)</f>
        <v>36899.520000000004</v>
      </c>
      <c r="P37" s="25">
        <v>36176</v>
      </c>
      <c r="Q37" s="20" t="s">
        <v>2317</v>
      </c>
      <c r="R37" s="18" t="s">
        <v>1413</v>
      </c>
      <c r="S37" s="18" t="s">
        <v>1414</v>
      </c>
      <c r="T37" s="18" t="s">
        <v>534</v>
      </c>
    </row>
    <row r="38" spans="1:20" s="5" customFormat="1" ht="15.75">
      <c r="A38" s="26" t="s">
        <v>956</v>
      </c>
      <c r="B38" s="26" t="s">
        <v>1415</v>
      </c>
      <c r="C38" s="26" t="s">
        <v>1416</v>
      </c>
      <c r="D38" s="100">
        <v>16</v>
      </c>
      <c r="E38" s="101">
        <f t="shared" si="0"/>
        <v>2</v>
      </c>
      <c r="F38" s="100">
        <v>2</v>
      </c>
      <c r="G38" s="100"/>
      <c r="H38" s="100"/>
      <c r="I38" s="100"/>
      <c r="J38" s="100"/>
      <c r="K38" s="100"/>
      <c r="L38" s="100"/>
      <c r="M38" s="100"/>
      <c r="N38" s="25">
        <v>50900</v>
      </c>
      <c r="O38" s="25">
        <f>SUM(P38*1.02)</f>
        <v>44688.24</v>
      </c>
      <c r="P38" s="25">
        <v>43812</v>
      </c>
      <c r="Q38" s="20" t="s">
        <v>2318</v>
      </c>
      <c r="R38" s="18" t="s">
        <v>1413</v>
      </c>
      <c r="S38" s="18" t="s">
        <v>1418</v>
      </c>
      <c r="T38" s="18" t="s">
        <v>534</v>
      </c>
    </row>
    <row r="39" spans="1:20" s="12" customFormat="1" ht="16.5">
      <c r="A39" s="26" t="s">
        <v>956</v>
      </c>
      <c r="B39" s="26" t="s">
        <v>1419</v>
      </c>
      <c r="C39" s="26" t="s">
        <v>1420</v>
      </c>
      <c r="D39" s="100">
        <v>16</v>
      </c>
      <c r="E39" s="101">
        <f t="shared" si="0"/>
        <v>2</v>
      </c>
      <c r="F39" s="100">
        <v>2</v>
      </c>
      <c r="G39" s="100"/>
      <c r="H39" s="100"/>
      <c r="I39" s="100"/>
      <c r="J39" s="100"/>
      <c r="K39" s="100"/>
      <c r="L39" s="100"/>
      <c r="M39" s="100"/>
      <c r="N39" s="25">
        <v>54900</v>
      </c>
      <c r="O39" s="25">
        <f>SUM(P39*1.02)</f>
        <v>49878</v>
      </c>
      <c r="P39" s="25">
        <v>48900</v>
      </c>
      <c r="Q39" s="20" t="s">
        <v>2318</v>
      </c>
      <c r="R39" s="18" t="s">
        <v>1417</v>
      </c>
      <c r="S39" s="18" t="s">
        <v>1421</v>
      </c>
      <c r="T39" s="18" t="s">
        <v>534</v>
      </c>
    </row>
    <row r="40" spans="1:20" s="8" customFormat="1" ht="16.5">
      <c r="A40" s="125" t="s">
        <v>9</v>
      </c>
      <c r="B40" s="14" t="s">
        <v>10</v>
      </c>
      <c r="C40" s="221" t="s">
        <v>2331</v>
      </c>
      <c r="D40" s="156" t="s">
        <v>439</v>
      </c>
      <c r="E40" s="156" t="s">
        <v>281</v>
      </c>
      <c r="F40" s="222">
        <v>42377</v>
      </c>
      <c r="G40" s="222">
        <v>42378</v>
      </c>
      <c r="H40" s="222">
        <v>42379</v>
      </c>
      <c r="I40" s="222">
        <v>42380</v>
      </c>
      <c r="J40" s="222">
        <v>42381</v>
      </c>
      <c r="K40" s="222">
        <v>42382</v>
      </c>
      <c r="L40" s="222">
        <v>42383</v>
      </c>
      <c r="M40" s="222">
        <v>42384</v>
      </c>
      <c r="N40" s="229">
        <v>42032</v>
      </c>
      <c r="O40" s="220" t="s">
        <v>103</v>
      </c>
      <c r="P40" s="223" t="s">
        <v>104</v>
      </c>
      <c r="Q40" s="223" t="s">
        <v>226</v>
      </c>
      <c r="R40" s="154" t="s">
        <v>13</v>
      </c>
      <c r="S40" s="154" t="s">
        <v>24</v>
      </c>
      <c r="T40" s="15" t="s">
        <v>14</v>
      </c>
    </row>
    <row r="41" spans="1:20" s="5" customFormat="1" ht="15.75">
      <c r="A41" s="16" t="s">
        <v>6</v>
      </c>
      <c r="B41" s="16" t="s">
        <v>1014</v>
      </c>
      <c r="C41" s="16" t="s">
        <v>1425</v>
      </c>
      <c r="D41" s="101"/>
      <c r="E41" s="101">
        <f aca="true" t="shared" si="3" ref="E41:E48">SUM(F41:M41)</f>
        <v>0</v>
      </c>
      <c r="F41" s="104"/>
      <c r="G41" s="104"/>
      <c r="H41" s="104"/>
      <c r="I41" s="104"/>
      <c r="J41" s="104"/>
      <c r="K41" s="104"/>
      <c r="L41" s="104"/>
      <c r="M41" s="104"/>
      <c r="N41" s="23">
        <v>14900</v>
      </c>
      <c r="O41" s="34">
        <f aca="true" t="shared" si="4" ref="O41:O48">SUM(P41*1.02)</f>
        <v>13043.76</v>
      </c>
      <c r="P41" s="25">
        <v>12788</v>
      </c>
      <c r="Q41" s="25" t="s">
        <v>430</v>
      </c>
      <c r="R41" s="24">
        <v>1</v>
      </c>
      <c r="S41" s="25" t="s">
        <v>494</v>
      </c>
      <c r="T41" s="18" t="s">
        <v>534</v>
      </c>
    </row>
    <row r="42" spans="1:20" s="5" customFormat="1" ht="15.75">
      <c r="A42" s="16" t="s">
        <v>6</v>
      </c>
      <c r="B42" s="16" t="s">
        <v>1018</v>
      </c>
      <c r="C42" s="16" t="s">
        <v>1426</v>
      </c>
      <c r="D42" s="101">
        <v>8</v>
      </c>
      <c r="E42" s="101">
        <f t="shared" si="3"/>
        <v>5</v>
      </c>
      <c r="F42" s="104">
        <v>5</v>
      </c>
      <c r="G42" s="104"/>
      <c r="H42" s="104"/>
      <c r="I42" s="104"/>
      <c r="J42" s="104"/>
      <c r="K42" s="104"/>
      <c r="L42" s="104"/>
      <c r="M42" s="104"/>
      <c r="N42" s="23">
        <v>17900</v>
      </c>
      <c r="O42" s="34">
        <f t="shared" si="4"/>
        <v>15169.44</v>
      </c>
      <c r="P42" s="25">
        <v>14872</v>
      </c>
      <c r="Q42" s="25" t="s">
        <v>444</v>
      </c>
      <c r="R42" s="24">
        <v>1</v>
      </c>
      <c r="S42" s="25" t="s">
        <v>445</v>
      </c>
      <c r="T42" s="18" t="s">
        <v>534</v>
      </c>
    </row>
    <row r="43" spans="1:20" s="5" customFormat="1" ht="15.75">
      <c r="A43" s="16" t="s">
        <v>6</v>
      </c>
      <c r="B43" s="16" t="s">
        <v>2126</v>
      </c>
      <c r="C43" s="16" t="s">
        <v>2139</v>
      </c>
      <c r="D43" s="101">
        <v>6</v>
      </c>
      <c r="E43" s="101">
        <f t="shared" si="3"/>
        <v>6</v>
      </c>
      <c r="F43" s="104">
        <v>6</v>
      </c>
      <c r="G43" s="104"/>
      <c r="H43" s="104"/>
      <c r="I43" s="104"/>
      <c r="J43" s="104"/>
      <c r="K43" s="104"/>
      <c r="L43" s="104"/>
      <c r="M43" s="104"/>
      <c r="N43" s="23">
        <v>17900</v>
      </c>
      <c r="O43" s="34">
        <f t="shared" si="4"/>
        <v>15169.44</v>
      </c>
      <c r="P43" s="25">
        <v>14872</v>
      </c>
      <c r="Q43" s="25" t="s">
        <v>444</v>
      </c>
      <c r="R43" s="24">
        <v>1</v>
      </c>
      <c r="S43" s="25" t="s">
        <v>445</v>
      </c>
      <c r="T43" s="18" t="s">
        <v>534</v>
      </c>
    </row>
    <row r="44" spans="1:20" s="5" customFormat="1" ht="15.75">
      <c r="A44" s="16" t="s">
        <v>6</v>
      </c>
      <c r="B44" s="16" t="s">
        <v>1358</v>
      </c>
      <c r="C44" s="16" t="s">
        <v>1595</v>
      </c>
      <c r="D44" s="101">
        <v>100</v>
      </c>
      <c r="E44" s="101">
        <f t="shared" si="3"/>
        <v>5</v>
      </c>
      <c r="F44" s="104">
        <v>5</v>
      </c>
      <c r="G44" s="104"/>
      <c r="H44" s="104"/>
      <c r="I44" s="104"/>
      <c r="J44" s="104"/>
      <c r="K44" s="104"/>
      <c r="L44" s="104"/>
      <c r="M44" s="104"/>
      <c r="N44" s="23">
        <v>22900</v>
      </c>
      <c r="O44" s="34">
        <f t="shared" si="4"/>
        <v>18888.36</v>
      </c>
      <c r="P44" s="25">
        <v>18518</v>
      </c>
      <c r="Q44" s="25" t="s">
        <v>1360</v>
      </c>
      <c r="R44" s="24">
        <v>1</v>
      </c>
      <c r="S44" s="25" t="s">
        <v>1409</v>
      </c>
      <c r="T44" s="18" t="s">
        <v>534</v>
      </c>
    </row>
    <row r="45" spans="1:20" s="5" customFormat="1" ht="15.75">
      <c r="A45" s="16" t="s">
        <v>6</v>
      </c>
      <c r="B45" s="16" t="s">
        <v>2138</v>
      </c>
      <c r="C45" s="16" t="s">
        <v>2137</v>
      </c>
      <c r="D45" s="101"/>
      <c r="E45" s="100">
        <f t="shared" si="3"/>
        <v>0</v>
      </c>
      <c r="F45" s="104"/>
      <c r="G45" s="104"/>
      <c r="H45" s="104"/>
      <c r="I45" s="104"/>
      <c r="J45" s="104"/>
      <c r="K45" s="104"/>
      <c r="L45" s="104"/>
      <c r="M45" s="104"/>
      <c r="N45" s="23">
        <v>27900</v>
      </c>
      <c r="O45" s="34">
        <f t="shared" si="4"/>
        <v>25398</v>
      </c>
      <c r="P45" s="25">
        <v>24900</v>
      </c>
      <c r="Q45" s="25" t="s">
        <v>1405</v>
      </c>
      <c r="R45" s="24">
        <v>1</v>
      </c>
      <c r="S45" s="18" t="s">
        <v>825</v>
      </c>
      <c r="T45" s="18" t="s">
        <v>2131</v>
      </c>
    </row>
    <row r="46" spans="1:20" s="5" customFormat="1" ht="15.75">
      <c r="A46" s="16" t="s">
        <v>6</v>
      </c>
      <c r="B46" s="16" t="s">
        <v>2135</v>
      </c>
      <c r="C46" s="16" t="s">
        <v>2136</v>
      </c>
      <c r="D46" s="101"/>
      <c r="E46" s="100">
        <f t="shared" si="3"/>
        <v>0</v>
      </c>
      <c r="F46" s="104"/>
      <c r="G46" s="104"/>
      <c r="H46" s="104"/>
      <c r="I46" s="104"/>
      <c r="J46" s="104"/>
      <c r="K46" s="104"/>
      <c r="L46" s="104"/>
      <c r="M46" s="104"/>
      <c r="N46" s="23">
        <v>29900</v>
      </c>
      <c r="O46" s="34">
        <f t="shared" si="4"/>
        <v>27438</v>
      </c>
      <c r="P46" s="25">
        <v>26900</v>
      </c>
      <c r="Q46" s="25" t="s">
        <v>1407</v>
      </c>
      <c r="R46" s="24">
        <v>1</v>
      </c>
      <c r="S46" s="18" t="s">
        <v>830</v>
      </c>
      <c r="T46" s="18" t="s">
        <v>2131</v>
      </c>
    </row>
    <row r="47" spans="1:20" s="5" customFormat="1" ht="15.75">
      <c r="A47" s="16" t="s">
        <v>6</v>
      </c>
      <c r="B47" s="16" t="s">
        <v>2128</v>
      </c>
      <c r="C47" s="16" t="s">
        <v>2133</v>
      </c>
      <c r="D47" s="101"/>
      <c r="E47" s="100">
        <f t="shared" si="3"/>
        <v>0</v>
      </c>
      <c r="F47" s="101"/>
      <c r="G47" s="104"/>
      <c r="H47" s="104"/>
      <c r="I47" s="104"/>
      <c r="J47" s="104"/>
      <c r="K47" s="104"/>
      <c r="L47" s="104"/>
      <c r="M47" s="104"/>
      <c r="N47" s="23">
        <v>28900</v>
      </c>
      <c r="O47" s="34">
        <f t="shared" si="4"/>
        <v>21900.420000000002</v>
      </c>
      <c r="P47" s="25">
        <v>21471</v>
      </c>
      <c r="Q47" s="25" t="s">
        <v>2129</v>
      </c>
      <c r="R47" s="24">
        <v>1</v>
      </c>
      <c r="S47" s="18" t="s">
        <v>2130</v>
      </c>
      <c r="T47" s="18" t="s">
        <v>2131</v>
      </c>
    </row>
    <row r="48" spans="1:20" s="5" customFormat="1" ht="15.75">
      <c r="A48" s="16" t="s">
        <v>6</v>
      </c>
      <c r="B48" s="26" t="s">
        <v>535</v>
      </c>
      <c r="C48" s="26" t="s">
        <v>1626</v>
      </c>
      <c r="D48" s="100"/>
      <c r="E48" s="100">
        <f t="shared" si="3"/>
        <v>0</v>
      </c>
      <c r="F48" s="104"/>
      <c r="G48" s="104"/>
      <c r="H48" s="104"/>
      <c r="I48" s="104"/>
      <c r="J48" s="104"/>
      <c r="K48" s="106"/>
      <c r="L48" s="104"/>
      <c r="M48" s="104"/>
      <c r="N48" s="23">
        <v>33900</v>
      </c>
      <c r="O48" s="34">
        <f t="shared" si="4"/>
        <v>25398</v>
      </c>
      <c r="P48" s="25">
        <v>24900</v>
      </c>
      <c r="Q48" s="25" t="s">
        <v>1054</v>
      </c>
      <c r="R48" s="24">
        <v>2</v>
      </c>
      <c r="S48" s="25" t="s">
        <v>1055</v>
      </c>
      <c r="T48" s="18" t="s">
        <v>534</v>
      </c>
    </row>
    <row r="49" spans="1:20" ht="15.75">
      <c r="A49" s="130" t="s">
        <v>9</v>
      </c>
      <c r="B49" s="14" t="s">
        <v>10</v>
      </c>
      <c r="C49" s="221" t="s">
        <v>2330</v>
      </c>
      <c r="D49" s="156" t="s">
        <v>439</v>
      </c>
      <c r="E49" s="156" t="s">
        <v>281</v>
      </c>
      <c r="F49" s="222">
        <v>42377</v>
      </c>
      <c r="G49" s="222">
        <v>42378</v>
      </c>
      <c r="H49" s="222">
        <v>42379</v>
      </c>
      <c r="I49" s="222">
        <v>42380</v>
      </c>
      <c r="J49" s="222">
        <v>42381</v>
      </c>
      <c r="K49" s="222">
        <v>42382</v>
      </c>
      <c r="L49" s="222">
        <v>42383</v>
      </c>
      <c r="M49" s="222">
        <v>42384</v>
      </c>
      <c r="N49" s="154" t="s">
        <v>12</v>
      </c>
      <c r="O49" s="220" t="s">
        <v>103</v>
      </c>
      <c r="P49" s="223" t="s">
        <v>104</v>
      </c>
      <c r="Q49" s="223" t="s">
        <v>23</v>
      </c>
      <c r="R49" s="154" t="s">
        <v>13</v>
      </c>
      <c r="S49" s="154" t="s">
        <v>24</v>
      </c>
      <c r="T49" s="15" t="s">
        <v>2131</v>
      </c>
    </row>
    <row r="50" spans="1:20" ht="15.75">
      <c r="A50" s="32" t="s">
        <v>1</v>
      </c>
      <c r="B50" s="16" t="s">
        <v>2127</v>
      </c>
      <c r="C50" s="26" t="s">
        <v>2132</v>
      </c>
      <c r="D50" s="101"/>
      <c r="E50" s="100">
        <f>SUM(F50:M50)</f>
        <v>0</v>
      </c>
      <c r="F50" s="104"/>
      <c r="G50" s="105"/>
      <c r="H50" s="104"/>
      <c r="I50" s="104"/>
      <c r="J50" s="104"/>
      <c r="K50" s="104"/>
      <c r="L50" s="104"/>
      <c r="M50" s="104"/>
      <c r="N50" s="23">
        <v>19490</v>
      </c>
      <c r="O50" s="25">
        <f>SUM(P50*1.02)</f>
        <v>16218</v>
      </c>
      <c r="P50" s="25">
        <v>15900</v>
      </c>
      <c r="Q50" s="31">
        <v>13</v>
      </c>
      <c r="R50" s="18" t="s">
        <v>2306</v>
      </c>
      <c r="S50" s="18" t="s">
        <v>50</v>
      </c>
      <c r="T50" s="18" t="s">
        <v>2131</v>
      </c>
    </row>
    <row r="51" spans="1:20" ht="15.75">
      <c r="A51" s="16" t="s">
        <v>2</v>
      </c>
      <c r="B51" s="21" t="s">
        <v>447</v>
      </c>
      <c r="C51" s="16" t="s">
        <v>2134</v>
      </c>
      <c r="D51" s="101"/>
      <c r="E51" s="100">
        <f>SUM(F51:M51)</f>
        <v>0</v>
      </c>
      <c r="F51" s="101"/>
      <c r="G51" s="101"/>
      <c r="H51" s="101"/>
      <c r="I51" s="101"/>
      <c r="J51" s="101"/>
      <c r="K51" s="101"/>
      <c r="L51" s="101"/>
      <c r="M51" s="101"/>
      <c r="N51" s="23">
        <v>33900</v>
      </c>
      <c r="O51" s="25">
        <f>SUM(P51*1.02)</f>
        <v>29478</v>
      </c>
      <c r="P51" s="25">
        <v>28900</v>
      </c>
      <c r="Q51" s="38" t="s">
        <v>450</v>
      </c>
      <c r="R51" s="18" t="s">
        <v>449</v>
      </c>
      <c r="S51" s="25" t="s">
        <v>178</v>
      </c>
      <c r="T51" s="18" t="s">
        <v>2131</v>
      </c>
    </row>
    <row r="52" spans="1:20" ht="15.75">
      <c r="A52" s="16" t="s">
        <v>2</v>
      </c>
      <c r="B52" s="21" t="s">
        <v>1283</v>
      </c>
      <c r="C52" s="16" t="s">
        <v>1284</v>
      </c>
      <c r="D52" s="101"/>
      <c r="E52" s="100">
        <f>SUM(F52:M52)</f>
        <v>0</v>
      </c>
      <c r="F52" s="101"/>
      <c r="G52" s="101"/>
      <c r="H52" s="101"/>
      <c r="I52" s="101"/>
      <c r="J52" s="101"/>
      <c r="K52" s="101"/>
      <c r="L52" s="101"/>
      <c r="M52" s="101"/>
      <c r="N52" s="23">
        <v>34900</v>
      </c>
      <c r="O52" s="25">
        <f>SUM(P52*1.02)</f>
        <v>30498</v>
      </c>
      <c r="P52" s="25">
        <v>29900</v>
      </c>
      <c r="Q52" s="38" t="s">
        <v>450</v>
      </c>
      <c r="R52" s="18" t="s">
        <v>449</v>
      </c>
      <c r="S52" s="25" t="s">
        <v>178</v>
      </c>
      <c r="T52" s="18" t="s">
        <v>2131</v>
      </c>
    </row>
    <row r="53" spans="1:20" ht="15.75">
      <c r="A53" s="125" t="s">
        <v>9</v>
      </c>
      <c r="B53" s="14" t="s">
        <v>10</v>
      </c>
      <c r="C53" s="221" t="s">
        <v>2332</v>
      </c>
      <c r="D53" s="156" t="s">
        <v>439</v>
      </c>
      <c r="E53" s="156" t="s">
        <v>281</v>
      </c>
      <c r="F53" s="222">
        <v>42377</v>
      </c>
      <c r="G53" s="222">
        <v>42378</v>
      </c>
      <c r="H53" s="222">
        <v>42379</v>
      </c>
      <c r="I53" s="222">
        <v>42380</v>
      </c>
      <c r="J53" s="222">
        <v>42381</v>
      </c>
      <c r="K53" s="222">
        <v>42382</v>
      </c>
      <c r="L53" s="222">
        <v>42383</v>
      </c>
      <c r="M53" s="222">
        <v>42384</v>
      </c>
      <c r="N53" s="154" t="s">
        <v>12</v>
      </c>
      <c r="O53" s="220" t="s">
        <v>103</v>
      </c>
      <c r="P53" s="223" t="s">
        <v>104</v>
      </c>
      <c r="Q53" s="223" t="s">
        <v>39</v>
      </c>
      <c r="R53" s="154" t="s">
        <v>13</v>
      </c>
      <c r="S53" s="154" t="s">
        <v>40</v>
      </c>
      <c r="T53" s="15" t="s">
        <v>14</v>
      </c>
    </row>
    <row r="54" spans="1:20" ht="15.75">
      <c r="A54" s="33" t="s">
        <v>0</v>
      </c>
      <c r="B54" s="39" t="s">
        <v>1117</v>
      </c>
      <c r="C54" s="33" t="s">
        <v>1118</v>
      </c>
      <c r="D54" s="100">
        <v>3</v>
      </c>
      <c r="E54" s="101">
        <f aca="true" t="shared" si="5" ref="E54:E62">SUM(F54:M54)</f>
        <v>3</v>
      </c>
      <c r="F54" s="100">
        <v>3</v>
      </c>
      <c r="G54" s="100"/>
      <c r="H54" s="100"/>
      <c r="I54" s="100"/>
      <c r="J54" s="100"/>
      <c r="K54" s="100"/>
      <c r="L54" s="100"/>
      <c r="M54" s="100"/>
      <c r="N54" s="25">
        <v>31900</v>
      </c>
      <c r="O54" s="25">
        <f aca="true" t="shared" si="6" ref="O54:O62">SUM(P54*1.02)</f>
        <v>27438</v>
      </c>
      <c r="P54" s="25">
        <v>26900</v>
      </c>
      <c r="Q54" s="18" t="s">
        <v>786</v>
      </c>
      <c r="R54" s="18" t="s">
        <v>89</v>
      </c>
      <c r="S54" s="25" t="s">
        <v>90</v>
      </c>
      <c r="T54" s="18" t="s">
        <v>534</v>
      </c>
    </row>
    <row r="55" spans="1:20" s="5" customFormat="1" ht="31.5" customHeight="1" hidden="1">
      <c r="A55" s="33" t="s">
        <v>0</v>
      </c>
      <c r="B55" s="39" t="s">
        <v>1624</v>
      </c>
      <c r="C55" s="33" t="s">
        <v>1627</v>
      </c>
      <c r="D55" s="100">
        <v>8</v>
      </c>
      <c r="E55" s="101">
        <f t="shared" si="5"/>
        <v>5</v>
      </c>
      <c r="F55" s="100">
        <v>5</v>
      </c>
      <c r="G55" s="100"/>
      <c r="H55" s="100"/>
      <c r="I55" s="100"/>
      <c r="J55" s="100"/>
      <c r="K55" s="100"/>
      <c r="L55" s="100"/>
      <c r="M55" s="100"/>
      <c r="N55" s="25">
        <v>34900</v>
      </c>
      <c r="O55" s="25">
        <f t="shared" si="6"/>
        <v>20298</v>
      </c>
      <c r="P55" s="25">
        <v>19900</v>
      </c>
      <c r="Q55" s="131" t="s">
        <v>1625</v>
      </c>
      <c r="R55" s="18" t="s">
        <v>89</v>
      </c>
      <c r="S55" s="25" t="s">
        <v>90</v>
      </c>
      <c r="T55" s="18" t="s">
        <v>534</v>
      </c>
    </row>
    <row r="56" spans="1:20" s="5" customFormat="1" ht="31.5">
      <c r="A56" s="33" t="s">
        <v>0</v>
      </c>
      <c r="B56" s="39" t="s">
        <v>1119</v>
      </c>
      <c r="C56" s="33" t="s">
        <v>1120</v>
      </c>
      <c r="D56" s="101">
        <v>3</v>
      </c>
      <c r="E56" s="101">
        <f t="shared" si="5"/>
        <v>3</v>
      </c>
      <c r="F56" s="100">
        <v>3</v>
      </c>
      <c r="G56" s="100"/>
      <c r="H56" s="100"/>
      <c r="I56" s="100"/>
      <c r="J56" s="100"/>
      <c r="K56" s="100"/>
      <c r="L56" s="100"/>
      <c r="M56" s="100"/>
      <c r="N56" s="25">
        <v>19900</v>
      </c>
      <c r="O56" s="25">
        <f t="shared" si="6"/>
        <v>13158</v>
      </c>
      <c r="P56" s="25">
        <v>12900</v>
      </c>
      <c r="Q56" s="25" t="s">
        <v>90</v>
      </c>
      <c r="R56" s="40" t="s">
        <v>1121</v>
      </c>
      <c r="S56" s="25" t="s">
        <v>1122</v>
      </c>
      <c r="T56" s="18" t="s">
        <v>534</v>
      </c>
    </row>
    <row r="57" spans="1:20" s="5" customFormat="1" ht="15.75">
      <c r="A57" s="32" t="s">
        <v>0</v>
      </c>
      <c r="B57" s="39" t="s">
        <v>1123</v>
      </c>
      <c r="C57" s="33" t="s">
        <v>1124</v>
      </c>
      <c r="D57" s="100"/>
      <c r="E57" s="101">
        <f t="shared" si="5"/>
        <v>0</v>
      </c>
      <c r="F57" s="100"/>
      <c r="G57" s="100"/>
      <c r="H57" s="100"/>
      <c r="I57" s="100"/>
      <c r="J57" s="100"/>
      <c r="K57" s="100"/>
      <c r="L57" s="100"/>
      <c r="M57" s="100"/>
      <c r="N57" s="25">
        <v>17900</v>
      </c>
      <c r="O57" s="25">
        <f t="shared" si="6"/>
        <v>14178</v>
      </c>
      <c r="P57" s="25">
        <v>13900</v>
      </c>
      <c r="Q57" s="18" t="s">
        <v>1125</v>
      </c>
      <c r="R57" s="18" t="s">
        <v>89</v>
      </c>
      <c r="S57" s="25" t="s">
        <v>90</v>
      </c>
      <c r="T57" s="18" t="s">
        <v>534</v>
      </c>
    </row>
    <row r="58" spans="1:20" s="5" customFormat="1" ht="15.75" hidden="1">
      <c r="A58" s="157" t="s">
        <v>0</v>
      </c>
      <c r="B58" s="158"/>
      <c r="C58" s="157" t="s">
        <v>2300</v>
      </c>
      <c r="D58" s="159">
        <v>30</v>
      </c>
      <c r="E58" s="160">
        <f t="shared" si="5"/>
        <v>0</v>
      </c>
      <c r="F58" s="159"/>
      <c r="G58" s="159"/>
      <c r="H58" s="159"/>
      <c r="I58" s="159"/>
      <c r="J58" s="159"/>
      <c r="K58" s="159"/>
      <c r="L58" s="159"/>
      <c r="M58" s="159"/>
      <c r="N58" s="161">
        <v>19900</v>
      </c>
      <c r="O58" s="161">
        <f t="shared" si="6"/>
        <v>14178</v>
      </c>
      <c r="P58" s="161">
        <v>13900</v>
      </c>
      <c r="Q58" s="162" t="s">
        <v>2301</v>
      </c>
      <c r="R58" s="162" t="s">
        <v>2303</v>
      </c>
      <c r="S58" s="161" t="s">
        <v>2302</v>
      </c>
      <c r="T58" s="162" t="s">
        <v>534</v>
      </c>
    </row>
    <row r="59" spans="1:20" s="5" customFormat="1" ht="31.5" hidden="1">
      <c r="A59" s="163" t="s">
        <v>415</v>
      </c>
      <c r="B59" s="163"/>
      <c r="C59" s="163" t="s">
        <v>2304</v>
      </c>
      <c r="D59" s="160">
        <v>50</v>
      </c>
      <c r="E59" s="159">
        <f t="shared" si="5"/>
        <v>0</v>
      </c>
      <c r="F59" s="159"/>
      <c r="G59" s="159"/>
      <c r="H59" s="159"/>
      <c r="I59" s="159"/>
      <c r="J59" s="159"/>
      <c r="K59" s="159"/>
      <c r="L59" s="159"/>
      <c r="M59" s="159"/>
      <c r="N59" s="164">
        <v>16900</v>
      </c>
      <c r="O59" s="161">
        <f t="shared" si="6"/>
        <v>6990.06</v>
      </c>
      <c r="P59" s="161">
        <v>6853</v>
      </c>
      <c r="Q59" s="165" t="s">
        <v>1536</v>
      </c>
      <c r="R59" s="165" t="s">
        <v>673</v>
      </c>
      <c r="S59" s="161" t="s">
        <v>674</v>
      </c>
      <c r="T59" s="162" t="s">
        <v>534</v>
      </c>
    </row>
    <row r="60" spans="1:20" s="5" customFormat="1" ht="15.75" hidden="1">
      <c r="A60" s="163" t="s">
        <v>415</v>
      </c>
      <c r="B60" s="163"/>
      <c r="C60" s="163" t="s">
        <v>2305</v>
      </c>
      <c r="D60" s="160">
        <v>30</v>
      </c>
      <c r="E60" s="159">
        <f t="shared" si="5"/>
        <v>0</v>
      </c>
      <c r="F60" s="159"/>
      <c r="G60" s="159"/>
      <c r="H60" s="159"/>
      <c r="I60" s="159"/>
      <c r="J60" s="159"/>
      <c r="K60" s="159"/>
      <c r="L60" s="159"/>
      <c r="M60" s="159"/>
      <c r="N60" s="164">
        <v>12900</v>
      </c>
      <c r="O60" s="161">
        <f t="shared" si="6"/>
        <v>8149.8</v>
      </c>
      <c r="P60" s="161">
        <v>7990</v>
      </c>
      <c r="Q60" s="165" t="s">
        <v>2311</v>
      </c>
      <c r="R60" s="165" t="s">
        <v>2313</v>
      </c>
      <c r="S60" s="161" t="s">
        <v>2314</v>
      </c>
      <c r="T60" s="162" t="s">
        <v>534</v>
      </c>
    </row>
    <row r="61" spans="1:20" s="5" customFormat="1" ht="15.75" hidden="1">
      <c r="A61" s="163" t="s">
        <v>415</v>
      </c>
      <c r="B61" s="163"/>
      <c r="C61" s="163" t="s">
        <v>2308</v>
      </c>
      <c r="D61" s="160">
        <v>30</v>
      </c>
      <c r="E61" s="159">
        <f t="shared" si="5"/>
        <v>0</v>
      </c>
      <c r="F61" s="159"/>
      <c r="G61" s="159"/>
      <c r="H61" s="159"/>
      <c r="I61" s="159"/>
      <c r="J61" s="159"/>
      <c r="K61" s="159"/>
      <c r="L61" s="159"/>
      <c r="M61" s="159"/>
      <c r="N61" s="164">
        <v>9900</v>
      </c>
      <c r="O61" s="161">
        <f t="shared" si="6"/>
        <v>6109.8</v>
      </c>
      <c r="P61" s="161">
        <v>5990</v>
      </c>
      <c r="Q61" s="165" t="s">
        <v>2311</v>
      </c>
      <c r="R61" s="165" t="s">
        <v>2309</v>
      </c>
      <c r="S61" s="161" t="s">
        <v>2310</v>
      </c>
      <c r="T61" s="162" t="s">
        <v>534</v>
      </c>
    </row>
    <row r="62" spans="1:20" s="5" customFormat="1" ht="15.75" hidden="1">
      <c r="A62" s="163" t="s">
        <v>415</v>
      </c>
      <c r="B62" s="163"/>
      <c r="C62" s="163" t="s">
        <v>2305</v>
      </c>
      <c r="D62" s="160">
        <v>15</v>
      </c>
      <c r="E62" s="159">
        <f t="shared" si="5"/>
        <v>0</v>
      </c>
      <c r="F62" s="159"/>
      <c r="G62" s="159"/>
      <c r="H62" s="159"/>
      <c r="I62" s="159"/>
      <c r="J62" s="159"/>
      <c r="K62" s="159"/>
      <c r="L62" s="159"/>
      <c r="M62" s="159"/>
      <c r="N62" s="164">
        <v>5990</v>
      </c>
      <c r="O62" s="161">
        <f t="shared" si="6"/>
        <v>4069.8</v>
      </c>
      <c r="P62" s="161">
        <v>3990</v>
      </c>
      <c r="Q62" s="165" t="s">
        <v>2315</v>
      </c>
      <c r="R62" s="165" t="s">
        <v>2312</v>
      </c>
      <c r="S62" s="161" t="s">
        <v>2307</v>
      </c>
      <c r="T62" s="162" t="s">
        <v>534</v>
      </c>
    </row>
    <row r="63" spans="1:20" s="5" customFormat="1" ht="15.75">
      <c r="A63" s="125" t="s">
        <v>9</v>
      </c>
      <c r="B63" s="14" t="s">
        <v>10</v>
      </c>
      <c r="C63" s="221" t="s">
        <v>2341</v>
      </c>
      <c r="D63" s="156" t="s">
        <v>439</v>
      </c>
      <c r="E63" s="156" t="s">
        <v>281</v>
      </c>
      <c r="F63" s="222">
        <v>42377</v>
      </c>
      <c r="G63" s="222">
        <v>42378</v>
      </c>
      <c r="H63" s="222">
        <v>42379</v>
      </c>
      <c r="I63" s="222">
        <v>42380</v>
      </c>
      <c r="J63" s="222">
        <v>42381</v>
      </c>
      <c r="K63" s="222">
        <v>42382</v>
      </c>
      <c r="L63" s="222">
        <v>42383</v>
      </c>
      <c r="M63" s="222">
        <v>42384</v>
      </c>
      <c r="N63" s="154" t="s">
        <v>12</v>
      </c>
      <c r="O63" s="220" t="s">
        <v>103</v>
      </c>
      <c r="P63" s="223" t="s">
        <v>104</v>
      </c>
      <c r="Q63" s="220" t="s">
        <v>39</v>
      </c>
      <c r="R63" s="154" t="s">
        <v>13</v>
      </c>
      <c r="S63" s="154" t="s">
        <v>42</v>
      </c>
      <c r="T63" s="15" t="s">
        <v>14</v>
      </c>
    </row>
    <row r="64" spans="1:20" s="5" customFormat="1" ht="15.75" hidden="1">
      <c r="A64" s="26" t="s">
        <v>1126</v>
      </c>
      <c r="B64" s="26" t="s">
        <v>1127</v>
      </c>
      <c r="C64" s="26" t="s">
        <v>1128</v>
      </c>
      <c r="D64" s="100">
        <v>905</v>
      </c>
      <c r="E64" s="101">
        <f aca="true" t="shared" si="7" ref="E64:E110">SUM(F64:M64)</f>
        <v>10</v>
      </c>
      <c r="F64" s="100">
        <v>10</v>
      </c>
      <c r="G64" s="100"/>
      <c r="H64" s="100"/>
      <c r="I64" s="100"/>
      <c r="J64" s="100"/>
      <c r="K64" s="100"/>
      <c r="L64" s="100"/>
      <c r="M64" s="100"/>
      <c r="N64" s="23">
        <v>2488</v>
      </c>
      <c r="O64" s="25">
        <f aca="true" t="shared" si="8" ref="O64:O133">SUM(P64*1.02)</f>
        <v>1590.18</v>
      </c>
      <c r="P64" s="25">
        <v>1559</v>
      </c>
      <c r="Q64" s="18" t="s">
        <v>1129</v>
      </c>
      <c r="R64" s="131" t="s">
        <v>1130</v>
      </c>
      <c r="S64" s="18" t="s">
        <v>1131</v>
      </c>
      <c r="T64" s="18" t="s">
        <v>534</v>
      </c>
    </row>
    <row r="65" spans="1:20" s="5" customFormat="1" ht="15.75" hidden="1">
      <c r="A65" s="26" t="s">
        <v>1126</v>
      </c>
      <c r="B65" s="26" t="s">
        <v>1132</v>
      </c>
      <c r="C65" s="26" t="s">
        <v>1133</v>
      </c>
      <c r="D65" s="100">
        <v>121</v>
      </c>
      <c r="E65" s="101">
        <f t="shared" si="7"/>
        <v>5</v>
      </c>
      <c r="F65" s="100">
        <v>5</v>
      </c>
      <c r="G65" s="100"/>
      <c r="H65" s="100"/>
      <c r="I65" s="100"/>
      <c r="J65" s="100"/>
      <c r="K65" s="100"/>
      <c r="L65" s="100"/>
      <c r="M65" s="100"/>
      <c r="N65" s="23">
        <v>2688</v>
      </c>
      <c r="O65" s="25">
        <f t="shared" si="8"/>
        <v>1790.1000000000001</v>
      </c>
      <c r="P65" s="25">
        <v>1755</v>
      </c>
      <c r="Q65" s="18" t="s">
        <v>1134</v>
      </c>
      <c r="R65" s="131" t="s">
        <v>1130</v>
      </c>
      <c r="S65" s="18" t="s">
        <v>1131</v>
      </c>
      <c r="T65" s="18" t="s">
        <v>534</v>
      </c>
    </row>
    <row r="66" spans="1:20" s="5" customFormat="1" ht="15.75" hidden="1">
      <c r="A66" s="26" t="s">
        <v>1126</v>
      </c>
      <c r="B66" s="26" t="s">
        <v>1135</v>
      </c>
      <c r="C66" s="26" t="s">
        <v>2232</v>
      </c>
      <c r="D66" s="100"/>
      <c r="E66" s="101">
        <f t="shared" si="7"/>
        <v>0</v>
      </c>
      <c r="F66" s="100"/>
      <c r="G66" s="100"/>
      <c r="H66" s="100"/>
      <c r="I66" s="100"/>
      <c r="J66" s="100"/>
      <c r="K66" s="100"/>
      <c r="L66" s="100"/>
      <c r="M66" s="100"/>
      <c r="N66" s="23">
        <v>2988</v>
      </c>
      <c r="O66" s="25">
        <f t="shared" si="8"/>
        <v>1599.3600000000001</v>
      </c>
      <c r="P66" s="25">
        <v>1568</v>
      </c>
      <c r="Q66" s="18" t="s">
        <v>1129</v>
      </c>
      <c r="R66" s="131" t="s">
        <v>1136</v>
      </c>
      <c r="S66" s="18" t="s">
        <v>1131</v>
      </c>
      <c r="T66" s="18" t="s">
        <v>534</v>
      </c>
    </row>
    <row r="67" spans="1:20" s="5" customFormat="1" ht="15.75" hidden="1">
      <c r="A67" s="26" t="s">
        <v>1137</v>
      </c>
      <c r="B67" s="26" t="s">
        <v>1138</v>
      </c>
      <c r="C67" s="26" t="s">
        <v>1139</v>
      </c>
      <c r="D67" s="100">
        <v>43</v>
      </c>
      <c r="E67" s="101">
        <f t="shared" si="7"/>
        <v>8</v>
      </c>
      <c r="F67" s="100">
        <v>8</v>
      </c>
      <c r="G67" s="100"/>
      <c r="H67" s="100"/>
      <c r="I67" s="100"/>
      <c r="J67" s="100"/>
      <c r="K67" s="100"/>
      <c r="L67" s="100"/>
      <c r="M67" s="100"/>
      <c r="N67" s="23">
        <v>2688</v>
      </c>
      <c r="O67" s="25">
        <f t="shared" si="8"/>
        <v>1499.4</v>
      </c>
      <c r="P67" s="25">
        <v>1470</v>
      </c>
      <c r="Q67" s="18" t="s">
        <v>1140</v>
      </c>
      <c r="R67" s="131" t="s">
        <v>1141</v>
      </c>
      <c r="S67" s="18" t="s">
        <v>1131</v>
      </c>
      <c r="T67" s="18" t="s">
        <v>534</v>
      </c>
    </row>
    <row r="68" spans="1:20" s="5" customFormat="1" ht="16.5" hidden="1">
      <c r="A68" s="26" t="s">
        <v>2233</v>
      </c>
      <c r="B68" s="26" t="s">
        <v>1142</v>
      </c>
      <c r="C68" s="26" t="s">
        <v>1143</v>
      </c>
      <c r="D68" s="100">
        <v>128</v>
      </c>
      <c r="E68" s="101">
        <f t="shared" si="7"/>
        <v>5</v>
      </c>
      <c r="F68" s="100">
        <v>5</v>
      </c>
      <c r="G68" s="100"/>
      <c r="H68" s="100"/>
      <c r="I68" s="100"/>
      <c r="J68" s="100"/>
      <c r="K68" s="100"/>
      <c r="L68" s="100"/>
      <c r="M68" s="100"/>
      <c r="N68" s="23">
        <v>2988</v>
      </c>
      <c r="O68" s="148">
        <f t="shared" si="8"/>
        <v>2087.94</v>
      </c>
      <c r="P68" s="148">
        <v>2047</v>
      </c>
      <c r="Q68" s="18" t="s">
        <v>1129</v>
      </c>
      <c r="R68" s="131" t="s">
        <v>1144</v>
      </c>
      <c r="S68" s="18" t="s">
        <v>1131</v>
      </c>
      <c r="T68" s="18" t="s">
        <v>534</v>
      </c>
    </row>
    <row r="69" spans="1:20" s="5" customFormat="1" ht="16.5" hidden="1">
      <c r="A69" s="26" t="s">
        <v>1126</v>
      </c>
      <c r="B69" s="26" t="s">
        <v>1145</v>
      </c>
      <c r="C69" s="26" t="s">
        <v>1146</v>
      </c>
      <c r="D69" s="100">
        <v>138</v>
      </c>
      <c r="E69" s="101">
        <f t="shared" si="7"/>
        <v>5</v>
      </c>
      <c r="F69" s="100">
        <v>5</v>
      </c>
      <c r="G69" s="100"/>
      <c r="H69" s="100"/>
      <c r="I69" s="100"/>
      <c r="J69" s="100"/>
      <c r="K69" s="100"/>
      <c r="L69" s="100"/>
      <c r="M69" s="100"/>
      <c r="N69" s="23">
        <v>3288</v>
      </c>
      <c r="O69" s="148">
        <f t="shared" si="8"/>
        <v>2250.12</v>
      </c>
      <c r="P69" s="148">
        <v>2206</v>
      </c>
      <c r="Q69" s="18" t="s">
        <v>1134</v>
      </c>
      <c r="R69" s="131" t="s">
        <v>1147</v>
      </c>
      <c r="S69" s="18" t="s">
        <v>1131</v>
      </c>
      <c r="T69" s="18" t="s">
        <v>534</v>
      </c>
    </row>
    <row r="70" spans="1:20" s="5" customFormat="1" ht="15.75" hidden="1">
      <c r="A70" s="26" t="s">
        <v>1137</v>
      </c>
      <c r="B70" s="26" t="s">
        <v>1148</v>
      </c>
      <c r="C70" s="26" t="s">
        <v>1243</v>
      </c>
      <c r="D70" s="100">
        <v>27</v>
      </c>
      <c r="E70" s="101">
        <f t="shared" si="7"/>
        <v>8</v>
      </c>
      <c r="F70" s="100">
        <v>8</v>
      </c>
      <c r="G70" s="100"/>
      <c r="H70" s="100"/>
      <c r="I70" s="100"/>
      <c r="J70" s="100"/>
      <c r="K70" s="100"/>
      <c r="L70" s="100"/>
      <c r="M70" s="100"/>
      <c r="N70" s="23">
        <v>2488</v>
      </c>
      <c r="O70" s="25">
        <f t="shared" si="8"/>
        <v>1788.06</v>
      </c>
      <c r="P70" s="25">
        <v>1753</v>
      </c>
      <c r="Q70" s="18" t="s">
        <v>1149</v>
      </c>
      <c r="R70" s="131" t="s">
        <v>1150</v>
      </c>
      <c r="S70" s="18" t="s">
        <v>1151</v>
      </c>
      <c r="T70" s="18" t="s">
        <v>534</v>
      </c>
    </row>
    <row r="71" spans="1:20" s="5" customFormat="1" ht="31.5">
      <c r="A71" s="26" t="s">
        <v>1989</v>
      </c>
      <c r="B71" s="26" t="s">
        <v>1990</v>
      </c>
      <c r="C71" s="26" t="s">
        <v>1991</v>
      </c>
      <c r="D71" s="100">
        <v>41</v>
      </c>
      <c r="E71" s="101">
        <f t="shared" si="7"/>
        <v>6</v>
      </c>
      <c r="F71" s="100">
        <v>6</v>
      </c>
      <c r="G71" s="100"/>
      <c r="H71" s="100"/>
      <c r="I71" s="100"/>
      <c r="J71" s="100"/>
      <c r="K71" s="100"/>
      <c r="L71" s="100"/>
      <c r="M71" s="100"/>
      <c r="N71" s="18">
        <v>8990</v>
      </c>
      <c r="O71" s="23">
        <f>SUM(P71*1.02)</f>
        <v>6480.06</v>
      </c>
      <c r="P71" s="18">
        <v>6353</v>
      </c>
      <c r="Q71" s="88" t="s">
        <v>1992</v>
      </c>
      <c r="R71" s="88" t="s">
        <v>1993</v>
      </c>
      <c r="S71" s="18" t="s">
        <v>1994</v>
      </c>
      <c r="T71" s="18" t="s">
        <v>534</v>
      </c>
    </row>
    <row r="72" spans="1:20" s="5" customFormat="1" ht="15.75">
      <c r="A72" s="26" t="s">
        <v>1965</v>
      </c>
      <c r="B72" s="26" t="s">
        <v>1966</v>
      </c>
      <c r="C72" s="26" t="s">
        <v>1967</v>
      </c>
      <c r="D72" s="100">
        <v>14</v>
      </c>
      <c r="E72" s="100">
        <f>SUM(F72:M72)</f>
        <v>14</v>
      </c>
      <c r="F72" s="100">
        <v>14</v>
      </c>
      <c r="G72" s="100"/>
      <c r="H72" s="100"/>
      <c r="I72" s="100"/>
      <c r="J72" s="106"/>
      <c r="K72" s="106"/>
      <c r="L72" s="106"/>
      <c r="M72" s="106"/>
      <c r="N72" s="23">
        <v>6990</v>
      </c>
      <c r="O72" s="25">
        <f>SUM(P72*1.02)</f>
        <v>4689.96</v>
      </c>
      <c r="P72" s="25">
        <v>4598</v>
      </c>
      <c r="Q72" s="18" t="s">
        <v>1968</v>
      </c>
      <c r="R72" s="18" t="s">
        <v>1969</v>
      </c>
      <c r="S72" s="18" t="s">
        <v>1970</v>
      </c>
      <c r="T72" s="18" t="s">
        <v>1959</v>
      </c>
    </row>
    <row r="73" spans="1:20" s="5" customFormat="1" ht="15.75">
      <c r="A73" s="26" t="s">
        <v>1965</v>
      </c>
      <c r="B73" s="26" t="s">
        <v>1971</v>
      </c>
      <c r="C73" s="26" t="s">
        <v>1972</v>
      </c>
      <c r="D73" s="100">
        <v>33</v>
      </c>
      <c r="E73" s="100">
        <f>SUM(F73:M73)</f>
        <v>10</v>
      </c>
      <c r="F73" s="100">
        <v>10</v>
      </c>
      <c r="G73" s="100"/>
      <c r="H73" s="100"/>
      <c r="I73" s="100"/>
      <c r="J73" s="106"/>
      <c r="K73" s="106"/>
      <c r="L73" s="106"/>
      <c r="M73" s="106"/>
      <c r="N73" s="23">
        <v>7490</v>
      </c>
      <c r="O73" s="25">
        <f>SUM(P73*1.02)</f>
        <v>4190.16</v>
      </c>
      <c r="P73" s="25">
        <v>4108</v>
      </c>
      <c r="Q73" s="18" t="s">
        <v>1973</v>
      </c>
      <c r="R73" s="18" t="s">
        <v>1969</v>
      </c>
      <c r="S73" s="18" t="s">
        <v>1974</v>
      </c>
      <c r="T73" s="18" t="s">
        <v>1959</v>
      </c>
    </row>
    <row r="74" spans="1:20" s="5" customFormat="1" ht="15.75">
      <c r="A74" s="26" t="s">
        <v>1152</v>
      </c>
      <c r="B74" s="26" t="s">
        <v>1153</v>
      </c>
      <c r="C74" s="26" t="s">
        <v>1154</v>
      </c>
      <c r="D74" s="100">
        <v>93</v>
      </c>
      <c r="E74" s="101">
        <f t="shared" si="7"/>
        <v>10</v>
      </c>
      <c r="F74" s="100">
        <v>10</v>
      </c>
      <c r="G74" s="100"/>
      <c r="H74" s="100"/>
      <c r="I74" s="100"/>
      <c r="J74" s="100"/>
      <c r="K74" s="100"/>
      <c r="L74" s="100"/>
      <c r="M74" s="100"/>
      <c r="N74" s="23">
        <v>4990</v>
      </c>
      <c r="O74" s="25">
        <f t="shared" si="8"/>
        <v>3289.5</v>
      </c>
      <c r="P74" s="25">
        <v>3225</v>
      </c>
      <c r="Q74" s="18" t="s">
        <v>1155</v>
      </c>
      <c r="R74" s="18" t="s">
        <v>1156</v>
      </c>
      <c r="S74" s="18" t="s">
        <v>1157</v>
      </c>
      <c r="T74" s="18" t="s">
        <v>534</v>
      </c>
    </row>
    <row r="75" spans="1:20" s="5" customFormat="1" ht="15.75">
      <c r="A75" s="26" t="s">
        <v>1152</v>
      </c>
      <c r="B75" s="26" t="s">
        <v>1158</v>
      </c>
      <c r="C75" s="26" t="s">
        <v>1159</v>
      </c>
      <c r="D75" s="100">
        <v>63</v>
      </c>
      <c r="E75" s="101">
        <f t="shared" si="7"/>
        <v>10</v>
      </c>
      <c r="F75" s="100">
        <v>10</v>
      </c>
      <c r="G75" s="100"/>
      <c r="H75" s="100"/>
      <c r="I75" s="100"/>
      <c r="J75" s="100"/>
      <c r="K75" s="100"/>
      <c r="L75" s="100"/>
      <c r="M75" s="100"/>
      <c r="N75" s="23">
        <v>6990</v>
      </c>
      <c r="O75" s="25">
        <f t="shared" si="8"/>
        <v>4290.12</v>
      </c>
      <c r="P75" s="25">
        <v>4206</v>
      </c>
      <c r="Q75" s="18" t="s">
        <v>1160</v>
      </c>
      <c r="R75" s="18" t="s">
        <v>1161</v>
      </c>
      <c r="S75" s="18" t="s">
        <v>1162</v>
      </c>
      <c r="T75" s="18" t="s">
        <v>534</v>
      </c>
    </row>
    <row r="76" spans="1:20" s="5" customFormat="1" ht="15.75">
      <c r="A76" s="26" t="s">
        <v>588</v>
      </c>
      <c r="B76" s="26" t="s">
        <v>1163</v>
      </c>
      <c r="C76" s="50" t="s">
        <v>1164</v>
      </c>
      <c r="D76" s="101">
        <v>7</v>
      </c>
      <c r="E76" s="101">
        <v>7</v>
      </c>
      <c r="F76" s="104">
        <v>7</v>
      </c>
      <c r="G76" s="100"/>
      <c r="H76" s="100"/>
      <c r="I76" s="100"/>
      <c r="J76" s="100"/>
      <c r="K76" s="100"/>
      <c r="L76" s="100"/>
      <c r="M76" s="100"/>
      <c r="N76" s="23">
        <v>4490</v>
      </c>
      <c r="O76" s="34">
        <f t="shared" si="8"/>
        <v>3390.48</v>
      </c>
      <c r="P76" s="25">
        <v>3324</v>
      </c>
      <c r="Q76" s="31" t="s">
        <v>589</v>
      </c>
      <c r="R76" s="18" t="s">
        <v>590</v>
      </c>
      <c r="S76" s="18" t="s">
        <v>591</v>
      </c>
      <c r="T76" s="18" t="s">
        <v>534</v>
      </c>
    </row>
    <row r="77" spans="1:20" s="5" customFormat="1" ht="15.75" hidden="1">
      <c r="A77" s="26" t="s">
        <v>583</v>
      </c>
      <c r="B77" s="26" t="s">
        <v>1165</v>
      </c>
      <c r="C77" s="26" t="s">
        <v>1166</v>
      </c>
      <c r="D77" s="100">
        <v>10</v>
      </c>
      <c r="E77" s="101">
        <f t="shared" si="7"/>
        <v>10</v>
      </c>
      <c r="F77" s="100">
        <v>10</v>
      </c>
      <c r="G77" s="100"/>
      <c r="H77" s="100"/>
      <c r="I77" s="100"/>
      <c r="J77" s="100"/>
      <c r="K77" s="100"/>
      <c r="L77" s="100"/>
      <c r="M77" s="100"/>
      <c r="N77" s="23">
        <v>1688</v>
      </c>
      <c r="O77" s="25">
        <f t="shared" si="8"/>
        <v>1188.3</v>
      </c>
      <c r="P77" s="25">
        <v>1165</v>
      </c>
      <c r="Q77" s="31" t="s">
        <v>1167</v>
      </c>
      <c r="R77" s="18" t="s">
        <v>1168</v>
      </c>
      <c r="S77" s="18" t="s">
        <v>1169</v>
      </c>
      <c r="T77" s="18" t="s">
        <v>534</v>
      </c>
    </row>
    <row r="78" spans="1:20" s="5" customFormat="1" ht="15.75" hidden="1">
      <c r="A78" s="26" t="s">
        <v>583</v>
      </c>
      <c r="B78" s="26" t="s">
        <v>1170</v>
      </c>
      <c r="C78" s="26" t="s">
        <v>1171</v>
      </c>
      <c r="D78" s="100">
        <v>8</v>
      </c>
      <c r="E78" s="101">
        <f t="shared" si="7"/>
        <v>8</v>
      </c>
      <c r="F78" s="100">
        <v>8</v>
      </c>
      <c r="G78" s="100"/>
      <c r="H78" s="100"/>
      <c r="I78" s="100"/>
      <c r="J78" s="100"/>
      <c r="K78" s="100"/>
      <c r="L78" s="100"/>
      <c r="M78" s="100"/>
      <c r="N78" s="23">
        <v>2788</v>
      </c>
      <c r="O78" s="25">
        <f t="shared" si="8"/>
        <v>1828.8600000000001</v>
      </c>
      <c r="P78" s="25">
        <v>1793</v>
      </c>
      <c r="Q78" s="31" t="s">
        <v>572</v>
      </c>
      <c r="R78" s="18" t="s">
        <v>1172</v>
      </c>
      <c r="S78" s="18" t="s">
        <v>1173</v>
      </c>
      <c r="T78" s="18" t="s">
        <v>534</v>
      </c>
    </row>
    <row r="79" spans="1:20" s="5" customFormat="1" ht="15.75" hidden="1">
      <c r="A79" s="26" t="s">
        <v>583</v>
      </c>
      <c r="B79" s="26" t="s">
        <v>1174</v>
      </c>
      <c r="C79" s="26" t="s">
        <v>2234</v>
      </c>
      <c r="D79" s="100">
        <v>6</v>
      </c>
      <c r="E79" s="101">
        <f t="shared" si="7"/>
        <v>6</v>
      </c>
      <c r="F79" s="100">
        <v>6</v>
      </c>
      <c r="G79" s="100"/>
      <c r="H79" s="100"/>
      <c r="I79" s="100"/>
      <c r="J79" s="100"/>
      <c r="K79" s="100"/>
      <c r="L79" s="100"/>
      <c r="M79" s="100"/>
      <c r="N79" s="23">
        <v>3188</v>
      </c>
      <c r="O79" s="25">
        <f t="shared" si="8"/>
        <v>2333.76</v>
      </c>
      <c r="P79" s="25">
        <v>2288</v>
      </c>
      <c r="Q79" s="31" t="s">
        <v>1175</v>
      </c>
      <c r="R79" s="18" t="s">
        <v>1176</v>
      </c>
      <c r="S79" s="18" t="s">
        <v>1177</v>
      </c>
      <c r="T79" s="18" t="s">
        <v>534</v>
      </c>
    </row>
    <row r="80" spans="1:20" s="5" customFormat="1" ht="15.75">
      <c r="A80" s="26" t="s">
        <v>583</v>
      </c>
      <c r="B80" s="26" t="s">
        <v>2236</v>
      </c>
      <c r="C80" s="26" t="s">
        <v>1178</v>
      </c>
      <c r="D80" s="100">
        <v>11</v>
      </c>
      <c r="E80" s="101">
        <v>10</v>
      </c>
      <c r="F80" s="100">
        <v>10</v>
      </c>
      <c r="G80" s="100"/>
      <c r="H80" s="100"/>
      <c r="I80" s="100"/>
      <c r="J80" s="100"/>
      <c r="K80" s="100"/>
      <c r="L80" s="100"/>
      <c r="M80" s="100"/>
      <c r="N80" s="23">
        <v>1690</v>
      </c>
      <c r="O80" s="25">
        <f t="shared" si="8"/>
        <v>990.4200000000001</v>
      </c>
      <c r="P80" s="25">
        <v>971</v>
      </c>
      <c r="Q80" s="31" t="s">
        <v>585</v>
      </c>
      <c r="R80" s="18" t="s">
        <v>586</v>
      </c>
      <c r="S80" s="18" t="s">
        <v>587</v>
      </c>
      <c r="T80" s="18" t="s">
        <v>534</v>
      </c>
    </row>
    <row r="81" spans="1:20" s="5" customFormat="1" ht="15.75">
      <c r="A81" s="26" t="s">
        <v>583</v>
      </c>
      <c r="B81" s="26" t="s">
        <v>1179</v>
      </c>
      <c r="C81" s="26" t="s">
        <v>1180</v>
      </c>
      <c r="D81" s="100">
        <v>110</v>
      </c>
      <c r="E81" s="101">
        <f t="shared" si="7"/>
        <v>20</v>
      </c>
      <c r="F81" s="100">
        <v>20</v>
      </c>
      <c r="G81" s="100"/>
      <c r="H81" s="100"/>
      <c r="I81" s="100"/>
      <c r="J81" s="100"/>
      <c r="K81" s="100"/>
      <c r="L81" s="100"/>
      <c r="M81" s="100"/>
      <c r="N81" s="23">
        <v>2990</v>
      </c>
      <c r="O81" s="25">
        <f t="shared" si="8"/>
        <v>1990.02</v>
      </c>
      <c r="P81" s="25">
        <v>1951</v>
      </c>
      <c r="Q81" s="31" t="s">
        <v>1181</v>
      </c>
      <c r="R81" s="18" t="s">
        <v>1182</v>
      </c>
      <c r="S81" s="18" t="s">
        <v>1183</v>
      </c>
      <c r="T81" s="18" t="s">
        <v>534</v>
      </c>
    </row>
    <row r="82" spans="1:20" s="5" customFormat="1" ht="15.75">
      <c r="A82" s="26" t="s">
        <v>583</v>
      </c>
      <c r="B82" s="26" t="s">
        <v>1184</v>
      </c>
      <c r="C82" s="26" t="s">
        <v>1185</v>
      </c>
      <c r="D82" s="100"/>
      <c r="E82" s="101">
        <f t="shared" si="7"/>
        <v>0</v>
      </c>
      <c r="F82" s="100"/>
      <c r="G82" s="100"/>
      <c r="H82" s="100"/>
      <c r="I82" s="100"/>
      <c r="J82" s="100"/>
      <c r="K82" s="100"/>
      <c r="L82" s="100"/>
      <c r="M82" s="100"/>
      <c r="N82" s="23">
        <v>2990</v>
      </c>
      <c r="O82" s="25">
        <f t="shared" si="8"/>
        <v>2589.78</v>
      </c>
      <c r="P82" s="25">
        <v>2539</v>
      </c>
      <c r="Q82" s="31" t="s">
        <v>1186</v>
      </c>
      <c r="R82" s="18" t="s">
        <v>1182</v>
      </c>
      <c r="S82" s="18" t="s">
        <v>1187</v>
      </c>
      <c r="T82" s="18" t="s">
        <v>534</v>
      </c>
    </row>
    <row r="83" spans="1:20" s="5" customFormat="1" ht="15.75">
      <c r="A83" s="26" t="s">
        <v>583</v>
      </c>
      <c r="B83" s="26" t="s">
        <v>1188</v>
      </c>
      <c r="C83" s="26" t="s">
        <v>1189</v>
      </c>
      <c r="D83" s="100"/>
      <c r="E83" s="101">
        <f t="shared" si="7"/>
        <v>0</v>
      </c>
      <c r="F83" s="100"/>
      <c r="G83" s="100"/>
      <c r="H83" s="100"/>
      <c r="I83" s="100"/>
      <c r="J83" s="100"/>
      <c r="K83" s="100"/>
      <c r="L83" s="100"/>
      <c r="M83" s="100"/>
      <c r="N83" s="23">
        <v>3990</v>
      </c>
      <c r="O83" s="25">
        <f t="shared" si="8"/>
        <v>3490.44</v>
      </c>
      <c r="P83" s="25">
        <v>3422</v>
      </c>
      <c r="Q83" s="31" t="s">
        <v>1181</v>
      </c>
      <c r="R83" s="18" t="s">
        <v>1182</v>
      </c>
      <c r="S83" s="18" t="s">
        <v>584</v>
      </c>
      <c r="T83" s="18" t="s">
        <v>534</v>
      </c>
    </row>
    <row r="84" spans="1:20" s="5" customFormat="1" ht="15.75">
      <c r="A84" s="26" t="s">
        <v>583</v>
      </c>
      <c r="B84" s="26" t="s">
        <v>1190</v>
      </c>
      <c r="C84" s="26" t="s">
        <v>1191</v>
      </c>
      <c r="D84" s="100"/>
      <c r="E84" s="101">
        <f t="shared" si="7"/>
        <v>0</v>
      </c>
      <c r="F84" s="100"/>
      <c r="G84" s="100"/>
      <c r="H84" s="100"/>
      <c r="I84" s="100"/>
      <c r="J84" s="100"/>
      <c r="K84" s="100"/>
      <c r="L84" s="100"/>
      <c r="M84" s="100"/>
      <c r="N84" s="23">
        <v>4990</v>
      </c>
      <c r="O84" s="25">
        <f t="shared" si="8"/>
        <v>4290.12</v>
      </c>
      <c r="P84" s="25">
        <v>4206</v>
      </c>
      <c r="Q84" s="31" t="s">
        <v>1192</v>
      </c>
      <c r="R84" s="18" t="s">
        <v>1193</v>
      </c>
      <c r="S84" s="18" t="s">
        <v>1194</v>
      </c>
      <c r="T84" s="18" t="s">
        <v>534</v>
      </c>
    </row>
    <row r="85" spans="1:20" s="5" customFormat="1" ht="15.75">
      <c r="A85" s="26" t="s">
        <v>1195</v>
      </c>
      <c r="B85" s="26" t="s">
        <v>2235</v>
      </c>
      <c r="C85" s="26" t="s">
        <v>1196</v>
      </c>
      <c r="D85" s="100">
        <v>3</v>
      </c>
      <c r="E85" s="101">
        <f t="shared" si="7"/>
        <v>13</v>
      </c>
      <c r="F85" s="100">
        <v>13</v>
      </c>
      <c r="G85" s="100"/>
      <c r="H85" s="100"/>
      <c r="I85" s="100"/>
      <c r="J85" s="100"/>
      <c r="K85" s="100"/>
      <c r="L85" s="100"/>
      <c r="M85" s="100"/>
      <c r="N85" s="23">
        <v>2688</v>
      </c>
      <c r="O85" s="25">
        <f t="shared" si="8"/>
        <v>1925.76</v>
      </c>
      <c r="P85" s="25">
        <v>1888</v>
      </c>
      <c r="Q85" s="31" t="s">
        <v>207</v>
      </c>
      <c r="R85" s="18" t="s">
        <v>1197</v>
      </c>
      <c r="S85" s="18" t="s">
        <v>1198</v>
      </c>
      <c r="T85" s="18" t="s">
        <v>534</v>
      </c>
    </row>
    <row r="86" spans="1:20" s="5" customFormat="1" ht="15.75">
      <c r="A86" s="26" t="s">
        <v>592</v>
      </c>
      <c r="B86" s="26" t="s">
        <v>1199</v>
      </c>
      <c r="C86" s="26" t="s">
        <v>2240</v>
      </c>
      <c r="D86" s="100">
        <v>14</v>
      </c>
      <c r="E86" s="101">
        <f t="shared" si="7"/>
        <v>14</v>
      </c>
      <c r="F86" s="100">
        <v>14</v>
      </c>
      <c r="G86" s="100"/>
      <c r="H86" s="100"/>
      <c r="I86" s="100"/>
      <c r="J86" s="100"/>
      <c r="K86" s="100"/>
      <c r="L86" s="100"/>
      <c r="M86" s="100"/>
      <c r="N86" s="23">
        <v>2690</v>
      </c>
      <c r="O86" s="25">
        <f t="shared" si="8"/>
        <v>1890.06</v>
      </c>
      <c r="P86" s="25">
        <v>1853</v>
      </c>
      <c r="Q86" s="31" t="s">
        <v>593</v>
      </c>
      <c r="R86" s="18" t="s">
        <v>594</v>
      </c>
      <c r="S86" s="18" t="s">
        <v>595</v>
      </c>
      <c r="T86" s="18" t="s">
        <v>534</v>
      </c>
    </row>
    <row r="87" spans="1:20" s="5" customFormat="1" ht="15.75">
      <c r="A87" s="26" t="s">
        <v>592</v>
      </c>
      <c r="B87" s="26" t="s">
        <v>1200</v>
      </c>
      <c r="C87" s="26" t="s">
        <v>2239</v>
      </c>
      <c r="D87" s="100">
        <v>19</v>
      </c>
      <c r="E87" s="101">
        <f t="shared" si="7"/>
        <v>19</v>
      </c>
      <c r="F87" s="100">
        <v>19</v>
      </c>
      <c r="G87" s="100"/>
      <c r="H87" s="100"/>
      <c r="I87" s="100"/>
      <c r="J87" s="100"/>
      <c r="K87" s="100"/>
      <c r="L87" s="100"/>
      <c r="M87" s="100"/>
      <c r="N87" s="23">
        <v>2990</v>
      </c>
      <c r="O87" s="25">
        <f t="shared" si="8"/>
        <v>2189.94</v>
      </c>
      <c r="P87" s="25">
        <v>2147</v>
      </c>
      <c r="Q87" s="31" t="s">
        <v>596</v>
      </c>
      <c r="R87" s="18" t="s">
        <v>594</v>
      </c>
      <c r="S87" s="18" t="s">
        <v>595</v>
      </c>
      <c r="T87" s="18" t="s">
        <v>534</v>
      </c>
    </row>
    <row r="88" spans="1:20" s="5" customFormat="1" ht="15.75">
      <c r="A88" s="26" t="s">
        <v>592</v>
      </c>
      <c r="B88" s="26" t="s">
        <v>2237</v>
      </c>
      <c r="C88" s="26" t="s">
        <v>2238</v>
      </c>
      <c r="D88" s="100">
        <v>4</v>
      </c>
      <c r="E88" s="101">
        <v>3</v>
      </c>
      <c r="F88" s="100">
        <v>3</v>
      </c>
      <c r="G88" s="100"/>
      <c r="H88" s="100"/>
      <c r="I88" s="100"/>
      <c r="J88" s="100"/>
      <c r="K88" s="100"/>
      <c r="L88" s="100"/>
      <c r="M88" s="100"/>
      <c r="N88" s="23">
        <v>3290</v>
      </c>
      <c r="O88" s="25">
        <f t="shared" si="8"/>
        <v>2350.08</v>
      </c>
      <c r="P88" s="25">
        <v>2304</v>
      </c>
      <c r="Q88" s="31" t="s">
        <v>576</v>
      </c>
      <c r="R88" s="18" t="s">
        <v>594</v>
      </c>
      <c r="S88" s="18" t="s">
        <v>595</v>
      </c>
      <c r="T88" s="18" t="s">
        <v>534</v>
      </c>
    </row>
    <row r="89" spans="1:20" s="5" customFormat="1" ht="15.75">
      <c r="A89" s="26" t="s">
        <v>575</v>
      </c>
      <c r="B89" s="26" t="s">
        <v>1201</v>
      </c>
      <c r="C89" s="26" t="s">
        <v>1202</v>
      </c>
      <c r="D89" s="100">
        <v>2</v>
      </c>
      <c r="E89" s="101">
        <f t="shared" si="7"/>
        <v>2</v>
      </c>
      <c r="F89" s="100">
        <v>2</v>
      </c>
      <c r="G89" s="100"/>
      <c r="H89" s="100"/>
      <c r="I89" s="100"/>
      <c r="J89" s="100"/>
      <c r="K89" s="100"/>
      <c r="L89" s="100"/>
      <c r="M89" s="100"/>
      <c r="N89" s="23">
        <v>8990</v>
      </c>
      <c r="O89" s="25">
        <f t="shared" si="8"/>
        <v>5189.76</v>
      </c>
      <c r="P89" s="25">
        <v>5088</v>
      </c>
      <c r="Q89" s="31" t="s">
        <v>596</v>
      </c>
      <c r="R89" s="167" t="s">
        <v>577</v>
      </c>
      <c r="S89" s="18" t="s">
        <v>578</v>
      </c>
      <c r="T89" s="18" t="s">
        <v>534</v>
      </c>
    </row>
    <row r="90" spans="1:20" s="5" customFormat="1" ht="15.75">
      <c r="A90" s="26" t="s">
        <v>575</v>
      </c>
      <c r="B90" s="26" t="s">
        <v>1203</v>
      </c>
      <c r="C90" s="26" t="s">
        <v>1204</v>
      </c>
      <c r="D90" s="100">
        <v>1</v>
      </c>
      <c r="E90" s="101">
        <f t="shared" si="7"/>
        <v>1</v>
      </c>
      <c r="F90" s="100">
        <v>1</v>
      </c>
      <c r="G90" s="100"/>
      <c r="H90" s="100"/>
      <c r="I90" s="100"/>
      <c r="J90" s="100"/>
      <c r="K90" s="100"/>
      <c r="L90" s="100"/>
      <c r="M90" s="100"/>
      <c r="N90" s="23">
        <v>9490</v>
      </c>
      <c r="O90" s="25">
        <f t="shared" si="8"/>
        <v>5389.68</v>
      </c>
      <c r="P90" s="25">
        <v>5284</v>
      </c>
      <c r="Q90" s="31" t="s">
        <v>576</v>
      </c>
      <c r="R90" s="167" t="s">
        <v>577</v>
      </c>
      <c r="S90" s="18" t="s">
        <v>578</v>
      </c>
      <c r="T90" s="18" t="s">
        <v>534</v>
      </c>
    </row>
    <row r="91" spans="1:20" s="5" customFormat="1" ht="15.75">
      <c r="A91" s="26" t="s">
        <v>568</v>
      </c>
      <c r="B91" s="26" t="s">
        <v>1205</v>
      </c>
      <c r="C91" s="26" t="s">
        <v>1206</v>
      </c>
      <c r="D91" s="100"/>
      <c r="E91" s="101">
        <f t="shared" si="7"/>
        <v>0</v>
      </c>
      <c r="F91" s="100"/>
      <c r="G91" s="100"/>
      <c r="H91" s="100"/>
      <c r="I91" s="100"/>
      <c r="J91" s="100"/>
      <c r="K91" s="100"/>
      <c r="L91" s="100"/>
      <c r="M91" s="100"/>
      <c r="N91" s="23">
        <v>4290</v>
      </c>
      <c r="O91" s="25">
        <f t="shared" si="8"/>
        <v>2989.62</v>
      </c>
      <c r="P91" s="25">
        <v>2931</v>
      </c>
      <c r="Q91" s="31" t="s">
        <v>572</v>
      </c>
      <c r="R91" s="18" t="s">
        <v>573</v>
      </c>
      <c r="S91" s="18" t="s">
        <v>574</v>
      </c>
      <c r="T91" s="18" t="s">
        <v>534</v>
      </c>
    </row>
    <row r="92" spans="1:20" s="5" customFormat="1" ht="15.75">
      <c r="A92" s="26" t="s">
        <v>568</v>
      </c>
      <c r="B92" s="26" t="s">
        <v>1207</v>
      </c>
      <c r="C92" s="26" t="s">
        <v>1208</v>
      </c>
      <c r="D92" s="100"/>
      <c r="E92" s="101">
        <f t="shared" si="7"/>
        <v>0</v>
      </c>
      <c r="F92" s="100"/>
      <c r="G92" s="100"/>
      <c r="H92" s="100"/>
      <c r="I92" s="100"/>
      <c r="J92" s="100"/>
      <c r="K92" s="100"/>
      <c r="L92" s="100"/>
      <c r="M92" s="100"/>
      <c r="N92" s="23">
        <v>6690</v>
      </c>
      <c r="O92" s="25">
        <f t="shared" si="8"/>
        <v>5480.46</v>
      </c>
      <c r="P92" s="25">
        <v>5373</v>
      </c>
      <c r="Q92" s="31" t="s">
        <v>569</v>
      </c>
      <c r="R92" s="53" t="s">
        <v>106</v>
      </c>
      <c r="S92" s="18" t="s">
        <v>1209</v>
      </c>
      <c r="T92" s="18" t="s">
        <v>534</v>
      </c>
    </row>
    <row r="93" spans="1:20" s="5" customFormat="1" ht="15.75">
      <c r="A93" s="26" t="s">
        <v>568</v>
      </c>
      <c r="B93" s="26" t="s">
        <v>1210</v>
      </c>
      <c r="C93" s="26" t="s">
        <v>1211</v>
      </c>
      <c r="D93" s="100">
        <v>197</v>
      </c>
      <c r="E93" s="101">
        <f t="shared" si="7"/>
        <v>15</v>
      </c>
      <c r="F93" s="100">
        <v>15</v>
      </c>
      <c r="G93" s="100"/>
      <c r="H93" s="100"/>
      <c r="I93" s="100"/>
      <c r="J93" s="100"/>
      <c r="K93" s="100"/>
      <c r="L93" s="100"/>
      <c r="M93" s="100"/>
      <c r="N93" s="23">
        <v>3490</v>
      </c>
      <c r="O93" s="25">
        <f t="shared" si="8"/>
        <v>2367.42</v>
      </c>
      <c r="P93" s="25">
        <v>2321</v>
      </c>
      <c r="Q93" s="31" t="s">
        <v>570</v>
      </c>
      <c r="R93" s="70" t="s">
        <v>1212</v>
      </c>
      <c r="S93" s="18" t="s">
        <v>571</v>
      </c>
      <c r="T93" s="18" t="s">
        <v>534</v>
      </c>
    </row>
    <row r="94" spans="1:20" s="5" customFormat="1" ht="15.75">
      <c r="A94" s="151" t="s">
        <v>1277</v>
      </c>
      <c r="B94" s="151" t="s">
        <v>2250</v>
      </c>
      <c r="C94" s="26" t="s">
        <v>2242</v>
      </c>
      <c r="D94" s="100">
        <v>100</v>
      </c>
      <c r="E94" s="101">
        <f>SUM(F94:M94)</f>
        <v>10</v>
      </c>
      <c r="F94" s="100">
        <v>10</v>
      </c>
      <c r="G94" s="100"/>
      <c r="H94" s="100"/>
      <c r="I94" s="100"/>
      <c r="J94" s="100"/>
      <c r="K94" s="100"/>
      <c r="L94" s="100"/>
      <c r="M94" s="100"/>
      <c r="N94" s="23">
        <v>7290</v>
      </c>
      <c r="O94" s="25">
        <f aca="true" t="shared" si="9" ref="O94:O100">SUM(P94*1.02)</f>
        <v>5990.46</v>
      </c>
      <c r="P94" s="25">
        <v>5873</v>
      </c>
      <c r="Q94" s="70" t="s">
        <v>2247</v>
      </c>
      <c r="R94" s="70" t="s">
        <v>2257</v>
      </c>
      <c r="S94" s="18" t="s">
        <v>2246</v>
      </c>
      <c r="T94" s="154" t="s">
        <v>534</v>
      </c>
    </row>
    <row r="95" spans="1:20" s="5" customFormat="1" ht="15.75">
      <c r="A95" s="151" t="s">
        <v>1277</v>
      </c>
      <c r="B95" s="151" t="s">
        <v>2249</v>
      </c>
      <c r="C95" s="26" t="s">
        <v>2245</v>
      </c>
      <c r="D95" s="100">
        <v>100</v>
      </c>
      <c r="E95" s="101">
        <f>SUM(F95:M95)</f>
        <v>10</v>
      </c>
      <c r="F95" s="100">
        <v>10</v>
      </c>
      <c r="G95" s="100"/>
      <c r="H95" s="100"/>
      <c r="I95" s="100"/>
      <c r="J95" s="100"/>
      <c r="K95" s="100"/>
      <c r="L95" s="100"/>
      <c r="M95" s="100"/>
      <c r="N95" s="23">
        <v>6990</v>
      </c>
      <c r="O95" s="25">
        <f t="shared" si="9"/>
        <v>5789.52</v>
      </c>
      <c r="P95" s="25">
        <v>5676</v>
      </c>
      <c r="Q95" s="70" t="s">
        <v>2247</v>
      </c>
      <c r="R95" s="70" t="s">
        <v>2257</v>
      </c>
      <c r="S95" s="18" t="s">
        <v>2246</v>
      </c>
      <c r="T95" s="154" t="s">
        <v>534</v>
      </c>
    </row>
    <row r="96" spans="1:20" s="5" customFormat="1" ht="15.75">
      <c r="A96" s="151" t="s">
        <v>1277</v>
      </c>
      <c r="B96" s="151" t="s">
        <v>2251</v>
      </c>
      <c r="C96" s="26" t="s">
        <v>2254</v>
      </c>
      <c r="D96" s="100">
        <v>100</v>
      </c>
      <c r="E96" s="101">
        <f>SUM(F96:M96)</f>
        <v>10</v>
      </c>
      <c r="F96" s="100">
        <v>10</v>
      </c>
      <c r="G96" s="100"/>
      <c r="H96" s="100"/>
      <c r="I96" s="100"/>
      <c r="J96" s="100"/>
      <c r="K96" s="100"/>
      <c r="L96" s="100"/>
      <c r="M96" s="100"/>
      <c r="N96" s="23">
        <v>6880</v>
      </c>
      <c r="O96" s="25">
        <f t="shared" si="9"/>
        <v>5680.38</v>
      </c>
      <c r="P96" s="25">
        <v>5569</v>
      </c>
      <c r="Q96" s="31" t="s">
        <v>2256</v>
      </c>
      <c r="R96" s="70" t="s">
        <v>2255</v>
      </c>
      <c r="S96" s="18" t="s">
        <v>2252</v>
      </c>
      <c r="T96" s="154" t="s">
        <v>534</v>
      </c>
    </row>
    <row r="97" spans="1:20" s="5" customFormat="1" ht="15.75">
      <c r="A97" s="151" t="s">
        <v>1277</v>
      </c>
      <c r="B97" s="151" t="s">
        <v>2244</v>
      </c>
      <c r="C97" s="26" t="s">
        <v>2253</v>
      </c>
      <c r="D97" s="100">
        <v>100</v>
      </c>
      <c r="E97" s="101">
        <f>SUM(F97:M97)</f>
        <v>10</v>
      </c>
      <c r="F97" s="100">
        <v>10</v>
      </c>
      <c r="G97" s="100"/>
      <c r="H97" s="100"/>
      <c r="I97" s="100"/>
      <c r="J97" s="100"/>
      <c r="K97" s="100"/>
      <c r="L97" s="100"/>
      <c r="M97" s="100"/>
      <c r="N97" s="23">
        <v>6880</v>
      </c>
      <c r="O97" s="25">
        <f t="shared" si="9"/>
        <v>5680.38</v>
      </c>
      <c r="P97" s="25">
        <v>5569</v>
      </c>
      <c r="Q97" s="31" t="s">
        <v>2256</v>
      </c>
      <c r="R97" s="70" t="s">
        <v>2255</v>
      </c>
      <c r="S97" s="18" t="s">
        <v>2252</v>
      </c>
      <c r="T97" s="154" t="s">
        <v>534</v>
      </c>
    </row>
    <row r="98" spans="1:20" s="5" customFormat="1" ht="15.75">
      <c r="A98" s="26" t="s">
        <v>1277</v>
      </c>
      <c r="B98" s="26" t="s">
        <v>1995</v>
      </c>
      <c r="C98" s="26" t="s">
        <v>2243</v>
      </c>
      <c r="D98" s="100">
        <v>16</v>
      </c>
      <c r="E98" s="101">
        <f t="shared" si="7"/>
        <v>10</v>
      </c>
      <c r="F98" s="100">
        <v>10</v>
      </c>
      <c r="G98" s="100"/>
      <c r="H98" s="100"/>
      <c r="I98" s="100"/>
      <c r="J98" s="100"/>
      <c r="K98" s="100"/>
      <c r="L98" s="100"/>
      <c r="M98" s="100"/>
      <c r="N98" s="23">
        <v>4280</v>
      </c>
      <c r="O98" s="25">
        <f t="shared" si="9"/>
        <v>2479.62</v>
      </c>
      <c r="P98" s="25">
        <v>2431</v>
      </c>
      <c r="Q98" s="31" t="s">
        <v>1295</v>
      </c>
      <c r="R98" s="70" t="s">
        <v>2248</v>
      </c>
      <c r="S98" s="18" t="s">
        <v>1278</v>
      </c>
      <c r="T98" s="18" t="s">
        <v>534</v>
      </c>
    </row>
    <row r="99" spans="1:20" s="5" customFormat="1" ht="15.75">
      <c r="A99" s="26" t="s">
        <v>1277</v>
      </c>
      <c r="B99" s="26" t="s">
        <v>1997</v>
      </c>
      <c r="C99" s="26" t="s">
        <v>2267</v>
      </c>
      <c r="D99" s="100">
        <v>30</v>
      </c>
      <c r="E99" s="101">
        <f t="shared" si="7"/>
        <v>10</v>
      </c>
      <c r="F99" s="100">
        <v>10</v>
      </c>
      <c r="G99" s="100"/>
      <c r="H99" s="100"/>
      <c r="I99" s="100"/>
      <c r="J99" s="100"/>
      <c r="K99" s="100"/>
      <c r="L99" s="100"/>
      <c r="M99" s="100"/>
      <c r="N99" s="23">
        <v>4280</v>
      </c>
      <c r="O99" s="25">
        <f t="shared" si="9"/>
        <v>2479.62</v>
      </c>
      <c r="P99" s="25">
        <v>2431</v>
      </c>
      <c r="Q99" s="31" t="s">
        <v>1295</v>
      </c>
      <c r="R99" s="70" t="s">
        <v>1996</v>
      </c>
      <c r="S99" s="18" t="s">
        <v>1278</v>
      </c>
      <c r="T99" s="18" t="s">
        <v>534</v>
      </c>
    </row>
    <row r="100" spans="1:20" s="5" customFormat="1" ht="15.75">
      <c r="A100" s="151" t="s">
        <v>2266</v>
      </c>
      <c r="B100" s="151" t="s">
        <v>2265</v>
      </c>
      <c r="C100" s="26" t="s">
        <v>2268</v>
      </c>
      <c r="D100" s="100">
        <v>20</v>
      </c>
      <c r="E100" s="101">
        <f t="shared" si="7"/>
        <v>10</v>
      </c>
      <c r="F100" s="100">
        <v>10</v>
      </c>
      <c r="G100" s="100"/>
      <c r="H100" s="100"/>
      <c r="I100" s="100"/>
      <c r="J100" s="100"/>
      <c r="K100" s="100"/>
      <c r="L100" s="100"/>
      <c r="M100" s="100"/>
      <c r="N100" s="23">
        <v>1990</v>
      </c>
      <c r="O100" s="25">
        <f t="shared" si="9"/>
        <v>999.6</v>
      </c>
      <c r="P100" s="25">
        <v>980</v>
      </c>
      <c r="Q100" s="31" t="s">
        <v>2269</v>
      </c>
      <c r="R100" s="70" t="s">
        <v>2271</v>
      </c>
      <c r="S100" s="18" t="s">
        <v>2270</v>
      </c>
      <c r="T100" s="154" t="s">
        <v>534</v>
      </c>
    </row>
    <row r="101" spans="1:20" s="5" customFormat="1" ht="15.75">
      <c r="A101" s="26" t="s">
        <v>602</v>
      </c>
      <c r="B101" s="26" t="s">
        <v>1213</v>
      </c>
      <c r="C101" s="26" t="s">
        <v>1214</v>
      </c>
      <c r="D101" s="100">
        <v>0</v>
      </c>
      <c r="E101" s="101">
        <v>0</v>
      </c>
      <c r="F101" s="100">
        <v>0</v>
      </c>
      <c r="G101" s="100"/>
      <c r="H101" s="100"/>
      <c r="I101" s="100"/>
      <c r="J101" s="100"/>
      <c r="K101" s="100"/>
      <c r="L101" s="100"/>
      <c r="M101" s="100"/>
      <c r="N101" s="23">
        <v>1490</v>
      </c>
      <c r="O101" s="25">
        <f t="shared" si="8"/>
        <v>998.58</v>
      </c>
      <c r="P101" s="25">
        <v>979</v>
      </c>
      <c r="Q101" s="31" t="s">
        <v>603</v>
      </c>
      <c r="R101" s="70" t="s">
        <v>1215</v>
      </c>
      <c r="S101" s="18" t="s">
        <v>1216</v>
      </c>
      <c r="T101" s="18" t="s">
        <v>534</v>
      </c>
    </row>
    <row r="102" spans="1:20" s="5" customFormat="1" ht="30">
      <c r="A102" s="26" t="s">
        <v>602</v>
      </c>
      <c r="B102" s="26" t="s">
        <v>1217</v>
      </c>
      <c r="C102" s="26" t="s">
        <v>1218</v>
      </c>
      <c r="D102" s="100">
        <v>6</v>
      </c>
      <c r="E102" s="101">
        <v>3</v>
      </c>
      <c r="F102" s="100">
        <v>3</v>
      </c>
      <c r="G102" s="100"/>
      <c r="H102" s="100"/>
      <c r="I102" s="100"/>
      <c r="J102" s="100"/>
      <c r="K102" s="100"/>
      <c r="L102" s="100"/>
      <c r="M102" s="100"/>
      <c r="N102" s="23">
        <v>2490</v>
      </c>
      <c r="O102" s="25">
        <f t="shared" si="8"/>
        <v>1990.02</v>
      </c>
      <c r="P102" s="25">
        <v>1951</v>
      </c>
      <c r="Q102" s="31" t="s">
        <v>603</v>
      </c>
      <c r="R102" s="70" t="s">
        <v>604</v>
      </c>
      <c r="S102" s="18" t="s">
        <v>843</v>
      </c>
      <c r="T102" s="18" t="s">
        <v>534</v>
      </c>
    </row>
    <row r="103" spans="1:20" s="5" customFormat="1" ht="15.75">
      <c r="A103" s="26" t="s">
        <v>583</v>
      </c>
      <c r="B103" s="26" t="s">
        <v>1219</v>
      </c>
      <c r="C103" s="26" t="s">
        <v>1220</v>
      </c>
      <c r="D103" s="100"/>
      <c r="E103" s="101">
        <f t="shared" si="7"/>
        <v>0</v>
      </c>
      <c r="F103" s="100"/>
      <c r="G103" s="100"/>
      <c r="H103" s="100"/>
      <c r="I103" s="100"/>
      <c r="J103" s="100"/>
      <c r="K103" s="100"/>
      <c r="L103" s="100"/>
      <c r="M103" s="100"/>
      <c r="N103" s="23">
        <v>3990</v>
      </c>
      <c r="O103" s="25">
        <f t="shared" si="8"/>
        <v>2489.82</v>
      </c>
      <c r="P103" s="25">
        <v>2441</v>
      </c>
      <c r="Q103" s="31" t="s">
        <v>569</v>
      </c>
      <c r="R103" s="18" t="s">
        <v>105</v>
      </c>
      <c r="S103" s="18" t="s">
        <v>584</v>
      </c>
      <c r="T103" s="18" t="s">
        <v>534</v>
      </c>
    </row>
    <row r="104" spans="1:20" s="5" customFormat="1" ht="15.75">
      <c r="A104" s="26" t="s">
        <v>579</v>
      </c>
      <c r="B104" s="26" t="s">
        <v>1221</v>
      </c>
      <c r="C104" s="26" t="s">
        <v>1222</v>
      </c>
      <c r="D104" s="100"/>
      <c r="E104" s="101">
        <f t="shared" si="7"/>
        <v>0</v>
      </c>
      <c r="F104" s="100"/>
      <c r="G104" s="100"/>
      <c r="H104" s="100"/>
      <c r="I104" s="100"/>
      <c r="J104" s="100"/>
      <c r="K104" s="100"/>
      <c r="L104" s="100"/>
      <c r="M104" s="100"/>
      <c r="N104" s="52">
        <v>3990</v>
      </c>
      <c r="O104" s="52">
        <f t="shared" si="8"/>
        <v>1790.1000000000001</v>
      </c>
      <c r="P104" s="25">
        <v>1755</v>
      </c>
      <c r="Q104" s="18" t="s">
        <v>580</v>
      </c>
      <c r="R104" s="18" t="s">
        <v>581</v>
      </c>
      <c r="S104" s="18" t="s">
        <v>582</v>
      </c>
      <c r="T104" s="18" t="s">
        <v>534</v>
      </c>
    </row>
    <row r="105" spans="1:20" s="5" customFormat="1" ht="15.75">
      <c r="A105" s="26" t="s">
        <v>597</v>
      </c>
      <c r="B105" s="26" t="s">
        <v>1223</v>
      </c>
      <c r="C105" s="26" t="s">
        <v>1224</v>
      </c>
      <c r="D105" s="100">
        <v>40</v>
      </c>
      <c r="E105" s="101">
        <f t="shared" si="7"/>
        <v>10</v>
      </c>
      <c r="F105" s="100">
        <v>10</v>
      </c>
      <c r="G105" s="100"/>
      <c r="H105" s="100"/>
      <c r="I105" s="100"/>
      <c r="J105" s="100"/>
      <c r="K105" s="100"/>
      <c r="L105" s="100"/>
      <c r="M105" s="100"/>
      <c r="N105" s="23">
        <v>4990</v>
      </c>
      <c r="O105" s="25">
        <f t="shared" si="8"/>
        <v>2189.94</v>
      </c>
      <c r="P105" s="25">
        <v>2147</v>
      </c>
      <c r="Q105" s="31" t="s">
        <v>598</v>
      </c>
      <c r="R105" s="18" t="s">
        <v>599</v>
      </c>
      <c r="S105" s="18" t="s">
        <v>600</v>
      </c>
      <c r="T105" s="18" t="s">
        <v>534</v>
      </c>
    </row>
    <row r="106" spans="1:20" s="5" customFormat="1" ht="15.75">
      <c r="A106" s="26" t="s">
        <v>597</v>
      </c>
      <c r="B106" s="26" t="s">
        <v>1225</v>
      </c>
      <c r="C106" s="26" t="s">
        <v>1226</v>
      </c>
      <c r="D106" s="100">
        <v>41</v>
      </c>
      <c r="E106" s="101">
        <f t="shared" si="7"/>
        <v>10</v>
      </c>
      <c r="F106" s="100">
        <v>10</v>
      </c>
      <c r="G106" s="100"/>
      <c r="H106" s="100"/>
      <c r="I106" s="100"/>
      <c r="J106" s="100"/>
      <c r="K106" s="100"/>
      <c r="L106" s="100"/>
      <c r="M106" s="100"/>
      <c r="N106" s="23">
        <v>4990</v>
      </c>
      <c r="O106" s="25">
        <f>SUM(P106*1.02)</f>
        <v>2189.94</v>
      </c>
      <c r="P106" s="25">
        <v>2147</v>
      </c>
      <c r="Q106" s="31" t="s">
        <v>601</v>
      </c>
      <c r="R106" s="18" t="s">
        <v>599</v>
      </c>
      <c r="S106" s="18" t="s">
        <v>600</v>
      </c>
      <c r="T106" s="18" t="s">
        <v>534</v>
      </c>
    </row>
    <row r="107" spans="1:20" s="5" customFormat="1" ht="15.75">
      <c r="A107" s="26" t="s">
        <v>597</v>
      </c>
      <c r="B107" s="26" t="s">
        <v>1998</v>
      </c>
      <c r="C107" s="26" t="s">
        <v>1296</v>
      </c>
      <c r="D107" s="100">
        <v>14</v>
      </c>
      <c r="E107" s="101">
        <f t="shared" si="7"/>
        <v>10</v>
      </c>
      <c r="F107" s="100">
        <v>10</v>
      </c>
      <c r="G107" s="100"/>
      <c r="H107" s="100"/>
      <c r="I107" s="100"/>
      <c r="J107" s="100"/>
      <c r="K107" s="100"/>
      <c r="L107" s="100"/>
      <c r="M107" s="100"/>
      <c r="N107" s="23">
        <v>2990</v>
      </c>
      <c r="O107" s="25">
        <f>SUM(P107*1.02)</f>
        <v>2289.9</v>
      </c>
      <c r="P107" s="25">
        <v>2245</v>
      </c>
      <c r="Q107" s="31" t="s">
        <v>1999</v>
      </c>
      <c r="R107" s="18" t="s">
        <v>1275</v>
      </c>
      <c r="S107" s="18" t="s">
        <v>1276</v>
      </c>
      <c r="T107" s="18" t="s">
        <v>534</v>
      </c>
    </row>
    <row r="108" spans="1:20" s="5" customFormat="1" ht="31.5">
      <c r="A108" s="26" t="s">
        <v>567</v>
      </c>
      <c r="B108" s="26" t="s">
        <v>1227</v>
      </c>
      <c r="C108" s="26" t="s">
        <v>1228</v>
      </c>
      <c r="D108" s="100">
        <v>30</v>
      </c>
      <c r="E108" s="101">
        <f t="shared" si="7"/>
        <v>15</v>
      </c>
      <c r="F108" s="100">
        <v>15</v>
      </c>
      <c r="G108" s="100"/>
      <c r="H108" s="100"/>
      <c r="I108" s="100"/>
      <c r="J108" s="100"/>
      <c r="K108" s="100"/>
      <c r="L108" s="100"/>
      <c r="M108" s="100"/>
      <c r="N108" s="52">
        <v>7990</v>
      </c>
      <c r="O108" s="52">
        <f t="shared" si="8"/>
        <v>5489.64</v>
      </c>
      <c r="P108" s="52">
        <v>5382</v>
      </c>
      <c r="Q108" s="18" t="s">
        <v>1229</v>
      </c>
      <c r="R108" s="167" t="s">
        <v>1230</v>
      </c>
      <c r="S108" s="18" t="s">
        <v>844</v>
      </c>
      <c r="T108" s="18" t="s">
        <v>534</v>
      </c>
    </row>
    <row r="109" spans="1:20" s="5" customFormat="1" ht="15.75">
      <c r="A109" s="26" t="s">
        <v>567</v>
      </c>
      <c r="B109" s="26" t="s">
        <v>1231</v>
      </c>
      <c r="C109" s="26" t="s">
        <v>1232</v>
      </c>
      <c r="D109" s="100">
        <v>0</v>
      </c>
      <c r="E109" s="101">
        <v>0</v>
      </c>
      <c r="F109" s="100">
        <v>0</v>
      </c>
      <c r="G109" s="100"/>
      <c r="H109" s="100"/>
      <c r="I109" s="100"/>
      <c r="J109" s="100"/>
      <c r="K109" s="100"/>
      <c r="L109" s="100"/>
      <c r="M109" s="100"/>
      <c r="N109" s="52">
        <v>6488</v>
      </c>
      <c r="O109" s="52">
        <f t="shared" si="8"/>
        <v>4889.88</v>
      </c>
      <c r="P109" s="52">
        <v>4794</v>
      </c>
      <c r="Q109" s="31" t="s">
        <v>2260</v>
      </c>
      <c r="R109" s="18" t="s">
        <v>1233</v>
      </c>
      <c r="S109" s="18" t="s">
        <v>1234</v>
      </c>
      <c r="T109" s="18" t="s">
        <v>534</v>
      </c>
    </row>
    <row r="110" spans="1:20" s="5" customFormat="1" ht="15.75">
      <c r="A110" s="26" t="s">
        <v>567</v>
      </c>
      <c r="B110" s="26" t="s">
        <v>1235</v>
      </c>
      <c r="C110" s="26" t="s">
        <v>1236</v>
      </c>
      <c r="D110" s="100">
        <v>2</v>
      </c>
      <c r="E110" s="101">
        <f t="shared" si="7"/>
        <v>2</v>
      </c>
      <c r="F110" s="100">
        <v>2</v>
      </c>
      <c r="G110" s="100"/>
      <c r="H110" s="100"/>
      <c r="I110" s="100"/>
      <c r="J110" s="100"/>
      <c r="K110" s="100"/>
      <c r="L110" s="100"/>
      <c r="M110" s="100"/>
      <c r="N110" s="52">
        <v>7488</v>
      </c>
      <c r="O110" s="52">
        <f t="shared" si="8"/>
        <v>5789.52</v>
      </c>
      <c r="P110" s="52">
        <v>5676</v>
      </c>
      <c r="Q110" s="31" t="s">
        <v>2261</v>
      </c>
      <c r="R110" s="18" t="s">
        <v>1237</v>
      </c>
      <c r="S110" s="18" t="s">
        <v>1234</v>
      </c>
      <c r="T110" s="18" t="s">
        <v>534</v>
      </c>
    </row>
    <row r="111" spans="1:20" s="5" customFormat="1" ht="15.75">
      <c r="A111" s="26" t="s">
        <v>567</v>
      </c>
      <c r="B111" s="26" t="s">
        <v>845</v>
      </c>
      <c r="C111" s="26" t="s">
        <v>846</v>
      </c>
      <c r="D111" s="100"/>
      <c r="E111" s="101">
        <v>0</v>
      </c>
      <c r="F111" s="100"/>
      <c r="G111" s="100"/>
      <c r="H111" s="100"/>
      <c r="I111" s="100"/>
      <c r="J111" s="100"/>
      <c r="K111" s="100"/>
      <c r="L111" s="100"/>
      <c r="M111" s="100"/>
      <c r="N111" s="52">
        <v>10900</v>
      </c>
      <c r="O111" s="52">
        <f t="shared" si="8"/>
        <v>5589.6</v>
      </c>
      <c r="P111" s="52">
        <v>5480</v>
      </c>
      <c r="Q111" s="31" t="s">
        <v>1238</v>
      </c>
      <c r="R111" s="18" t="s">
        <v>1239</v>
      </c>
      <c r="S111" s="18" t="s">
        <v>1240</v>
      </c>
      <c r="T111" s="18" t="s">
        <v>534</v>
      </c>
    </row>
    <row r="112" spans="1:20" s="5" customFormat="1" ht="15.75">
      <c r="A112" s="26" t="s">
        <v>567</v>
      </c>
      <c r="B112" s="26" t="s">
        <v>847</v>
      </c>
      <c r="C112" s="26" t="s">
        <v>2241</v>
      </c>
      <c r="D112" s="100">
        <v>311</v>
      </c>
      <c r="E112" s="101">
        <f aca="true" t="shared" si="10" ref="E112:E133">SUM(F112:M112)</f>
        <v>30</v>
      </c>
      <c r="F112" s="100">
        <v>30</v>
      </c>
      <c r="G112" s="100"/>
      <c r="H112" s="100"/>
      <c r="I112" s="100"/>
      <c r="J112" s="100"/>
      <c r="K112" s="100"/>
      <c r="L112" s="100"/>
      <c r="M112" s="100"/>
      <c r="N112" s="52">
        <v>12900</v>
      </c>
      <c r="O112" s="52">
        <f t="shared" si="8"/>
        <v>6590.22</v>
      </c>
      <c r="P112" s="52">
        <v>6461</v>
      </c>
      <c r="Q112" s="31" t="s">
        <v>1241</v>
      </c>
      <c r="R112" s="18" t="s">
        <v>1242</v>
      </c>
      <c r="S112" s="18" t="s">
        <v>1240</v>
      </c>
      <c r="T112" s="18" t="s">
        <v>534</v>
      </c>
    </row>
    <row r="113" spans="1:20" s="5" customFormat="1" ht="15.75">
      <c r="A113" s="26" t="s">
        <v>2000</v>
      </c>
      <c r="B113" s="26" t="s">
        <v>2001</v>
      </c>
      <c r="C113" s="26" t="s">
        <v>2002</v>
      </c>
      <c r="D113" s="100">
        <v>2</v>
      </c>
      <c r="E113" s="101">
        <f t="shared" si="10"/>
        <v>2</v>
      </c>
      <c r="F113" s="100">
        <v>2</v>
      </c>
      <c r="G113" s="100"/>
      <c r="H113" s="100"/>
      <c r="I113" s="100"/>
      <c r="J113" s="100"/>
      <c r="K113" s="100"/>
      <c r="L113" s="100"/>
      <c r="M113" s="100"/>
      <c r="N113" s="52">
        <v>19800</v>
      </c>
      <c r="O113" s="52">
        <f t="shared" si="8"/>
        <v>16900.38</v>
      </c>
      <c r="P113" s="52">
        <v>16569</v>
      </c>
      <c r="Q113" s="31" t="s">
        <v>2003</v>
      </c>
      <c r="R113" s="18" t="s">
        <v>2004</v>
      </c>
      <c r="S113" s="18" t="s">
        <v>2005</v>
      </c>
      <c r="T113" s="18" t="s">
        <v>534</v>
      </c>
    </row>
    <row r="114" spans="1:20" s="5" customFormat="1" ht="31.5">
      <c r="A114" s="26" t="s">
        <v>2000</v>
      </c>
      <c r="B114" s="26" t="s">
        <v>2006</v>
      </c>
      <c r="C114" s="26" t="s">
        <v>2007</v>
      </c>
      <c r="D114" s="100"/>
      <c r="E114" s="101">
        <f t="shared" si="10"/>
        <v>10</v>
      </c>
      <c r="F114" s="100"/>
      <c r="G114" s="100">
        <v>10</v>
      </c>
      <c r="H114" s="100"/>
      <c r="I114" s="100"/>
      <c r="J114" s="100"/>
      <c r="K114" s="100"/>
      <c r="L114" s="100"/>
      <c r="M114" s="100"/>
      <c r="N114" s="52">
        <v>5990</v>
      </c>
      <c r="O114" s="52">
        <f t="shared" si="8"/>
        <v>5089.8</v>
      </c>
      <c r="P114" s="52">
        <v>4990</v>
      </c>
      <c r="Q114" s="56" t="s">
        <v>2008</v>
      </c>
      <c r="R114" s="18" t="s">
        <v>2009</v>
      </c>
      <c r="S114" s="18" t="s">
        <v>2010</v>
      </c>
      <c r="T114" s="18" t="s">
        <v>534</v>
      </c>
    </row>
    <row r="115" spans="1:20" s="5" customFormat="1" ht="31.5">
      <c r="A115" s="26" t="s">
        <v>2011</v>
      </c>
      <c r="B115" s="26" t="s">
        <v>2296</v>
      </c>
      <c r="C115" s="26" t="s">
        <v>2012</v>
      </c>
      <c r="D115" s="100"/>
      <c r="E115" s="101">
        <f t="shared" si="10"/>
        <v>5</v>
      </c>
      <c r="F115" s="100">
        <v>5</v>
      </c>
      <c r="G115" s="100"/>
      <c r="H115" s="100"/>
      <c r="I115" s="100"/>
      <c r="J115" s="100"/>
      <c r="K115" s="100"/>
      <c r="L115" s="100"/>
      <c r="M115" s="100"/>
      <c r="N115" s="52">
        <v>1100</v>
      </c>
      <c r="O115" s="52">
        <f>SUM(P115*1.02)</f>
        <v>1009.8000000000001</v>
      </c>
      <c r="P115" s="52">
        <v>990</v>
      </c>
      <c r="Q115" s="56" t="s">
        <v>1594</v>
      </c>
      <c r="R115" s="18" t="s">
        <v>2013</v>
      </c>
      <c r="S115" s="18" t="s">
        <v>2014</v>
      </c>
      <c r="T115" s="18" t="s">
        <v>534</v>
      </c>
    </row>
    <row r="116" spans="1:20" s="5" customFormat="1" ht="31.5">
      <c r="A116" s="26" t="s">
        <v>2011</v>
      </c>
      <c r="B116" s="26" t="s">
        <v>2297</v>
      </c>
      <c r="C116" s="26" t="s">
        <v>2015</v>
      </c>
      <c r="D116" s="100"/>
      <c r="E116" s="101">
        <f t="shared" si="10"/>
        <v>5</v>
      </c>
      <c r="F116" s="100">
        <v>5</v>
      </c>
      <c r="G116" s="100"/>
      <c r="H116" s="100"/>
      <c r="I116" s="100"/>
      <c r="J116" s="100"/>
      <c r="K116" s="100"/>
      <c r="L116" s="100"/>
      <c r="M116" s="100"/>
      <c r="N116" s="52">
        <v>1450</v>
      </c>
      <c r="O116" s="52">
        <f>SUM(P116*1.02)</f>
        <v>1315.8</v>
      </c>
      <c r="P116" s="52">
        <v>1290</v>
      </c>
      <c r="Q116" s="56" t="s">
        <v>2016</v>
      </c>
      <c r="R116" s="167" t="s">
        <v>2017</v>
      </c>
      <c r="S116" s="18" t="s">
        <v>2018</v>
      </c>
      <c r="T116" s="18" t="s">
        <v>2019</v>
      </c>
    </row>
    <row r="117" spans="1:20" s="5" customFormat="1" ht="31.5">
      <c r="A117" s="26" t="s">
        <v>2020</v>
      </c>
      <c r="B117" s="26" t="s">
        <v>2021</v>
      </c>
      <c r="C117" s="26" t="s">
        <v>2022</v>
      </c>
      <c r="D117" s="100"/>
      <c r="E117" s="101">
        <f t="shared" si="10"/>
        <v>10</v>
      </c>
      <c r="F117" s="100">
        <v>10</v>
      </c>
      <c r="G117" s="100"/>
      <c r="H117" s="100"/>
      <c r="I117" s="100"/>
      <c r="J117" s="100"/>
      <c r="K117" s="100"/>
      <c r="L117" s="100"/>
      <c r="M117" s="100"/>
      <c r="N117" s="52">
        <v>8190</v>
      </c>
      <c r="O117" s="52">
        <f t="shared" si="8"/>
        <v>7129.8</v>
      </c>
      <c r="P117" s="52">
        <v>6990</v>
      </c>
      <c r="Q117" s="56" t="s">
        <v>1593</v>
      </c>
      <c r="R117" s="18" t="s">
        <v>2023</v>
      </c>
      <c r="S117" s="18" t="s">
        <v>2024</v>
      </c>
      <c r="T117" s="18" t="s">
        <v>2019</v>
      </c>
    </row>
    <row r="118" spans="1:20" s="5" customFormat="1" ht="31.5">
      <c r="A118" s="26" t="s">
        <v>2025</v>
      </c>
      <c r="B118" s="26" t="s">
        <v>2298</v>
      </c>
      <c r="C118" s="26" t="s">
        <v>2026</v>
      </c>
      <c r="D118" s="100"/>
      <c r="E118" s="101">
        <f t="shared" si="10"/>
        <v>5</v>
      </c>
      <c r="F118" s="100">
        <v>5</v>
      </c>
      <c r="G118" s="100"/>
      <c r="H118" s="100"/>
      <c r="I118" s="100"/>
      <c r="J118" s="100"/>
      <c r="K118" s="100"/>
      <c r="L118" s="100"/>
      <c r="M118" s="100"/>
      <c r="N118" s="52">
        <v>1100</v>
      </c>
      <c r="O118" s="52">
        <f t="shared" si="8"/>
        <v>1009.8000000000001</v>
      </c>
      <c r="P118" s="52">
        <v>990</v>
      </c>
      <c r="Q118" s="56" t="s">
        <v>1594</v>
      </c>
      <c r="R118" s="18" t="s">
        <v>2027</v>
      </c>
      <c r="S118" s="18" t="s">
        <v>2018</v>
      </c>
      <c r="T118" s="18" t="s">
        <v>2019</v>
      </c>
    </row>
    <row r="119" spans="1:20" s="5" customFormat="1" ht="31.5">
      <c r="A119" s="26" t="s">
        <v>2025</v>
      </c>
      <c r="B119" s="26" t="s">
        <v>2299</v>
      </c>
      <c r="C119" s="26" t="s">
        <v>2028</v>
      </c>
      <c r="D119" s="100"/>
      <c r="E119" s="101">
        <f t="shared" si="10"/>
        <v>5</v>
      </c>
      <c r="F119" s="100">
        <v>5</v>
      </c>
      <c r="G119" s="100"/>
      <c r="H119" s="100"/>
      <c r="I119" s="100"/>
      <c r="J119" s="100"/>
      <c r="K119" s="100"/>
      <c r="L119" s="100"/>
      <c r="M119" s="100"/>
      <c r="N119" s="52">
        <v>1750</v>
      </c>
      <c r="O119" s="52">
        <f t="shared" si="8"/>
        <v>1621.8</v>
      </c>
      <c r="P119" s="52">
        <v>1590</v>
      </c>
      <c r="Q119" s="56" t="s">
        <v>2029</v>
      </c>
      <c r="R119" s="167" t="s">
        <v>2017</v>
      </c>
      <c r="S119" s="18" t="s">
        <v>2018</v>
      </c>
      <c r="T119" s="18" t="s">
        <v>2019</v>
      </c>
    </row>
    <row r="120" spans="1:20" s="5" customFormat="1" ht="15.75">
      <c r="A120" s="45" t="s">
        <v>2272</v>
      </c>
      <c r="B120" s="45" t="s">
        <v>2273</v>
      </c>
      <c r="C120" s="26" t="s">
        <v>2274</v>
      </c>
      <c r="D120" s="100">
        <v>40</v>
      </c>
      <c r="E120" s="101">
        <v>10</v>
      </c>
      <c r="F120" s="100">
        <v>10</v>
      </c>
      <c r="G120" s="100"/>
      <c r="H120" s="100"/>
      <c r="I120" s="100"/>
      <c r="J120" s="100"/>
      <c r="K120" s="100"/>
      <c r="L120" s="100"/>
      <c r="M120" s="100"/>
      <c r="N120" s="52">
        <v>13990</v>
      </c>
      <c r="O120" s="52">
        <f t="shared" si="8"/>
        <v>12229.800000000001</v>
      </c>
      <c r="P120" s="52">
        <v>11990</v>
      </c>
      <c r="Q120" s="31" t="s">
        <v>2275</v>
      </c>
      <c r="R120" s="18" t="s">
        <v>2276</v>
      </c>
      <c r="S120" s="18" t="s">
        <v>2277</v>
      </c>
      <c r="T120" s="22" t="s">
        <v>2278</v>
      </c>
    </row>
    <row r="121" spans="1:20" s="5" customFormat="1" ht="31.5">
      <c r="A121" s="45" t="s">
        <v>2279</v>
      </c>
      <c r="B121" s="45" t="s">
        <v>2280</v>
      </c>
      <c r="C121" s="5" t="s">
        <v>2281</v>
      </c>
      <c r="D121" s="100">
        <v>80</v>
      </c>
      <c r="E121" s="101">
        <v>10</v>
      </c>
      <c r="F121" s="100">
        <v>5</v>
      </c>
      <c r="G121" s="100"/>
      <c r="H121" s="100"/>
      <c r="I121" s="100"/>
      <c r="J121" s="100"/>
      <c r="K121" s="100"/>
      <c r="L121" s="100"/>
      <c r="M121" s="100"/>
      <c r="N121" s="52">
        <v>489</v>
      </c>
      <c r="O121" s="52">
        <v>429</v>
      </c>
      <c r="P121" s="52">
        <v>429</v>
      </c>
      <c r="Q121" s="167" t="s">
        <v>2282</v>
      </c>
      <c r="R121" s="167" t="s">
        <v>2283</v>
      </c>
      <c r="S121" s="18" t="s">
        <v>2284</v>
      </c>
      <c r="T121" s="22" t="s">
        <v>2278</v>
      </c>
    </row>
    <row r="122" spans="1:20" s="5" customFormat="1" ht="31.5">
      <c r="A122" s="26" t="s">
        <v>2030</v>
      </c>
      <c r="B122" s="26" t="s">
        <v>2031</v>
      </c>
      <c r="C122" s="26" t="s">
        <v>2032</v>
      </c>
      <c r="D122" s="100"/>
      <c r="E122" s="101">
        <f t="shared" si="10"/>
        <v>0</v>
      </c>
      <c r="F122" s="100"/>
      <c r="G122" s="100"/>
      <c r="H122" s="100"/>
      <c r="I122" s="100"/>
      <c r="J122" s="100"/>
      <c r="K122" s="100"/>
      <c r="L122" s="100"/>
      <c r="M122" s="100"/>
      <c r="N122" s="52">
        <v>2890</v>
      </c>
      <c r="O122" s="52">
        <f t="shared" si="8"/>
        <v>2289.9</v>
      </c>
      <c r="P122" s="52">
        <v>2245</v>
      </c>
      <c r="Q122" s="167" t="s">
        <v>2033</v>
      </c>
      <c r="R122" s="167" t="s">
        <v>2034</v>
      </c>
      <c r="S122" s="18" t="s">
        <v>2035</v>
      </c>
      <c r="T122" s="18" t="s">
        <v>2036</v>
      </c>
    </row>
    <row r="123" spans="1:20" s="5" customFormat="1" ht="31.5">
      <c r="A123" s="26" t="s">
        <v>2037</v>
      </c>
      <c r="B123" s="26" t="s">
        <v>2038</v>
      </c>
      <c r="C123" s="26" t="s">
        <v>2039</v>
      </c>
      <c r="D123" s="100"/>
      <c r="E123" s="101">
        <f t="shared" si="10"/>
        <v>0</v>
      </c>
      <c r="F123" s="100"/>
      <c r="G123" s="100"/>
      <c r="H123" s="100"/>
      <c r="I123" s="100"/>
      <c r="J123" s="100"/>
      <c r="K123" s="100"/>
      <c r="L123" s="100"/>
      <c r="M123" s="100"/>
      <c r="N123" s="52">
        <v>2890</v>
      </c>
      <c r="O123" s="52">
        <f t="shared" si="8"/>
        <v>2289.9</v>
      </c>
      <c r="P123" s="52">
        <v>2245</v>
      </c>
      <c r="Q123" s="167" t="s">
        <v>2033</v>
      </c>
      <c r="R123" s="167" t="s">
        <v>2034</v>
      </c>
      <c r="S123" s="18" t="s">
        <v>2035</v>
      </c>
      <c r="T123" s="18" t="s">
        <v>2036</v>
      </c>
    </row>
    <row r="124" spans="1:20" s="5" customFormat="1" ht="31.5">
      <c r="A124" s="26" t="s">
        <v>2037</v>
      </c>
      <c r="B124" s="26" t="s">
        <v>2040</v>
      </c>
      <c r="C124" s="26" t="s">
        <v>2041</v>
      </c>
      <c r="D124" s="100"/>
      <c r="E124" s="101">
        <f t="shared" si="10"/>
        <v>0</v>
      </c>
      <c r="F124" s="100"/>
      <c r="G124" s="100"/>
      <c r="H124" s="100"/>
      <c r="I124" s="100"/>
      <c r="J124" s="100"/>
      <c r="K124" s="100"/>
      <c r="L124" s="100"/>
      <c r="M124" s="100"/>
      <c r="N124" s="52">
        <v>2188</v>
      </c>
      <c r="O124" s="52">
        <f t="shared" si="8"/>
        <v>1823.76</v>
      </c>
      <c r="P124" s="52">
        <v>1788</v>
      </c>
      <c r="Q124" s="167" t="s">
        <v>2042</v>
      </c>
      <c r="R124" s="167" t="s">
        <v>2043</v>
      </c>
      <c r="S124" s="18" t="s">
        <v>2044</v>
      </c>
      <c r="T124" s="18" t="s">
        <v>2036</v>
      </c>
    </row>
    <row r="125" spans="1:20" s="5" customFormat="1" ht="15.75">
      <c r="A125" s="26" t="s">
        <v>2045</v>
      </c>
      <c r="B125" s="26" t="s">
        <v>2046</v>
      </c>
      <c r="C125" s="26" t="s">
        <v>2047</v>
      </c>
      <c r="D125" s="100"/>
      <c r="E125" s="101">
        <f t="shared" si="10"/>
        <v>0</v>
      </c>
      <c r="F125" s="100"/>
      <c r="G125" s="100"/>
      <c r="H125" s="100"/>
      <c r="I125" s="100"/>
      <c r="J125" s="100"/>
      <c r="K125" s="100"/>
      <c r="L125" s="100"/>
      <c r="M125" s="100"/>
      <c r="N125" s="23">
        <v>3990</v>
      </c>
      <c r="O125" s="25">
        <f t="shared" si="8"/>
        <v>905.76</v>
      </c>
      <c r="P125" s="25">
        <v>888</v>
      </c>
      <c r="Q125" s="31" t="s">
        <v>2048</v>
      </c>
      <c r="R125" s="18" t="s">
        <v>2049</v>
      </c>
      <c r="S125" s="18" t="s">
        <v>2050</v>
      </c>
      <c r="T125" s="18" t="s">
        <v>2036</v>
      </c>
    </row>
    <row r="126" spans="1:20" s="5" customFormat="1" ht="15.75">
      <c r="A126" s="26" t="s">
        <v>2051</v>
      </c>
      <c r="B126" s="26" t="s">
        <v>2052</v>
      </c>
      <c r="C126" s="26" t="s">
        <v>2053</v>
      </c>
      <c r="D126" s="100"/>
      <c r="E126" s="101">
        <f t="shared" si="10"/>
        <v>0</v>
      </c>
      <c r="F126" s="100"/>
      <c r="G126" s="100"/>
      <c r="H126" s="100"/>
      <c r="I126" s="100"/>
      <c r="J126" s="100"/>
      <c r="K126" s="100"/>
      <c r="L126" s="100"/>
      <c r="M126" s="100"/>
      <c r="N126" s="23">
        <v>1490</v>
      </c>
      <c r="O126" s="25">
        <f t="shared" si="8"/>
        <v>888.42</v>
      </c>
      <c r="P126" s="25">
        <v>871</v>
      </c>
      <c r="Q126" s="31" t="s">
        <v>2054</v>
      </c>
      <c r="R126" s="167" t="s">
        <v>2339</v>
      </c>
      <c r="S126" s="18" t="s">
        <v>2055</v>
      </c>
      <c r="T126" s="18" t="s">
        <v>2036</v>
      </c>
    </row>
    <row r="127" spans="1:20" s="5" customFormat="1" ht="15.75">
      <c r="A127" s="26" t="s">
        <v>2051</v>
      </c>
      <c r="B127" s="26" t="s">
        <v>2056</v>
      </c>
      <c r="C127" s="26" t="s">
        <v>2057</v>
      </c>
      <c r="D127" s="100"/>
      <c r="E127" s="101">
        <f t="shared" si="10"/>
        <v>0</v>
      </c>
      <c r="F127" s="100"/>
      <c r="G127" s="100"/>
      <c r="H127" s="100"/>
      <c r="I127" s="100"/>
      <c r="J127" s="100"/>
      <c r="K127" s="100"/>
      <c r="L127" s="100"/>
      <c r="M127" s="100"/>
      <c r="N127" s="23">
        <v>2290</v>
      </c>
      <c r="O127" s="25">
        <f t="shared" si="8"/>
        <v>1167.9</v>
      </c>
      <c r="P127" s="25">
        <v>1145</v>
      </c>
      <c r="Q127" s="31" t="s">
        <v>2058</v>
      </c>
      <c r="R127" s="167" t="s">
        <v>2339</v>
      </c>
      <c r="S127" s="18" t="s">
        <v>2059</v>
      </c>
      <c r="T127" s="18" t="s">
        <v>2036</v>
      </c>
    </row>
    <row r="128" spans="1:20" s="5" customFormat="1" ht="15.75">
      <c r="A128" s="26" t="s">
        <v>2051</v>
      </c>
      <c r="B128" s="26" t="s">
        <v>2060</v>
      </c>
      <c r="C128" s="26" t="s">
        <v>2061</v>
      </c>
      <c r="D128" s="100"/>
      <c r="E128" s="101">
        <f t="shared" si="10"/>
        <v>0</v>
      </c>
      <c r="F128" s="100"/>
      <c r="G128" s="100"/>
      <c r="H128" s="100"/>
      <c r="I128" s="100"/>
      <c r="J128" s="100"/>
      <c r="K128" s="100"/>
      <c r="L128" s="100"/>
      <c r="M128" s="100"/>
      <c r="N128" s="23">
        <v>2090</v>
      </c>
      <c r="O128" s="25">
        <f t="shared" si="8"/>
        <v>1790.1000000000001</v>
      </c>
      <c r="P128" s="25">
        <v>1755</v>
      </c>
      <c r="Q128" s="31" t="s">
        <v>2054</v>
      </c>
      <c r="R128" s="167" t="s">
        <v>2339</v>
      </c>
      <c r="S128" s="18" t="s">
        <v>2062</v>
      </c>
      <c r="T128" s="18" t="s">
        <v>2036</v>
      </c>
    </row>
    <row r="129" spans="1:20" s="5" customFormat="1" ht="15.75">
      <c r="A129" s="26" t="s">
        <v>2051</v>
      </c>
      <c r="B129" s="26" t="s">
        <v>2063</v>
      </c>
      <c r="C129" s="26" t="s">
        <v>2064</v>
      </c>
      <c r="D129" s="100"/>
      <c r="E129" s="101">
        <f t="shared" si="10"/>
        <v>0</v>
      </c>
      <c r="F129" s="100"/>
      <c r="G129" s="100"/>
      <c r="H129" s="100"/>
      <c r="I129" s="100"/>
      <c r="J129" s="100"/>
      <c r="K129" s="100"/>
      <c r="L129" s="100"/>
      <c r="M129" s="100"/>
      <c r="N129" s="23">
        <v>2290</v>
      </c>
      <c r="O129" s="25">
        <f t="shared" si="8"/>
        <v>1990.02</v>
      </c>
      <c r="P129" s="25">
        <v>1951</v>
      </c>
      <c r="Q129" s="31" t="s">
        <v>2054</v>
      </c>
      <c r="R129" s="167" t="s">
        <v>2339</v>
      </c>
      <c r="S129" s="18" t="s">
        <v>2062</v>
      </c>
      <c r="T129" s="18" t="s">
        <v>2036</v>
      </c>
    </row>
    <row r="130" spans="1:20" s="5" customFormat="1" ht="15.75">
      <c r="A130" s="26" t="s">
        <v>2051</v>
      </c>
      <c r="B130" s="26" t="s">
        <v>2065</v>
      </c>
      <c r="C130" s="26" t="s">
        <v>2066</v>
      </c>
      <c r="D130" s="100"/>
      <c r="E130" s="101">
        <f t="shared" si="10"/>
        <v>0</v>
      </c>
      <c r="F130" s="100"/>
      <c r="G130" s="100"/>
      <c r="H130" s="100"/>
      <c r="I130" s="100"/>
      <c r="J130" s="100"/>
      <c r="K130" s="100"/>
      <c r="L130" s="100"/>
      <c r="M130" s="100"/>
      <c r="N130" s="23">
        <v>2590</v>
      </c>
      <c r="O130" s="25">
        <f t="shared" si="8"/>
        <v>2289.9</v>
      </c>
      <c r="P130" s="25">
        <v>2245</v>
      </c>
      <c r="Q130" s="31" t="s">
        <v>2058</v>
      </c>
      <c r="R130" s="167" t="s">
        <v>2339</v>
      </c>
      <c r="S130" s="18" t="s">
        <v>2062</v>
      </c>
      <c r="T130" s="18" t="s">
        <v>2036</v>
      </c>
    </row>
    <row r="131" spans="1:20" s="6" customFormat="1" ht="15.75">
      <c r="A131" s="26" t="s">
        <v>2051</v>
      </c>
      <c r="B131" s="26" t="s">
        <v>2067</v>
      </c>
      <c r="C131" s="26" t="s">
        <v>2068</v>
      </c>
      <c r="D131" s="100"/>
      <c r="E131" s="101">
        <f t="shared" si="10"/>
        <v>0</v>
      </c>
      <c r="F131" s="100"/>
      <c r="G131" s="100"/>
      <c r="H131" s="100"/>
      <c r="I131" s="100"/>
      <c r="J131" s="100"/>
      <c r="K131" s="100"/>
      <c r="L131" s="100"/>
      <c r="M131" s="100"/>
      <c r="N131" s="23">
        <v>2790</v>
      </c>
      <c r="O131" s="25">
        <f t="shared" si="8"/>
        <v>2489.82</v>
      </c>
      <c r="P131" s="25">
        <v>2441</v>
      </c>
      <c r="Q131" s="31" t="s">
        <v>2058</v>
      </c>
      <c r="R131" s="167" t="s">
        <v>2339</v>
      </c>
      <c r="S131" s="18" t="s">
        <v>2062</v>
      </c>
      <c r="T131" s="18" t="s">
        <v>2036</v>
      </c>
    </row>
    <row r="132" spans="1:20" ht="15.75">
      <c r="A132" s="26" t="s">
        <v>848</v>
      </c>
      <c r="B132" s="26" t="s">
        <v>849</v>
      </c>
      <c r="C132" s="26" t="s">
        <v>850</v>
      </c>
      <c r="D132" s="100"/>
      <c r="E132" s="101">
        <f t="shared" si="10"/>
        <v>0</v>
      </c>
      <c r="F132" s="100"/>
      <c r="G132" s="100"/>
      <c r="H132" s="100"/>
      <c r="I132" s="100"/>
      <c r="J132" s="100"/>
      <c r="K132" s="100"/>
      <c r="L132" s="100"/>
      <c r="M132" s="100"/>
      <c r="N132" s="18">
        <v>690</v>
      </c>
      <c r="O132" s="23">
        <f t="shared" si="8"/>
        <v>469.2</v>
      </c>
      <c r="P132" s="23">
        <v>460</v>
      </c>
      <c r="Q132" s="18" t="s">
        <v>848</v>
      </c>
      <c r="R132" s="18" t="s">
        <v>851</v>
      </c>
      <c r="S132" s="18" t="s">
        <v>852</v>
      </c>
      <c r="T132" s="18" t="s">
        <v>2036</v>
      </c>
    </row>
    <row r="133" spans="1:20" s="2" customFormat="1" ht="15.75">
      <c r="A133" s="26" t="s">
        <v>848</v>
      </c>
      <c r="B133" s="26" t="s">
        <v>853</v>
      </c>
      <c r="C133" s="26" t="s">
        <v>854</v>
      </c>
      <c r="D133" s="100"/>
      <c r="E133" s="101">
        <f t="shared" si="10"/>
        <v>0</v>
      </c>
      <c r="F133" s="100"/>
      <c r="G133" s="100"/>
      <c r="H133" s="100"/>
      <c r="I133" s="100"/>
      <c r="J133" s="100"/>
      <c r="K133" s="100"/>
      <c r="L133" s="100"/>
      <c r="M133" s="100"/>
      <c r="N133" s="18">
        <v>690</v>
      </c>
      <c r="O133" s="23">
        <f t="shared" si="8"/>
        <v>469.2</v>
      </c>
      <c r="P133" s="23">
        <v>460</v>
      </c>
      <c r="Q133" s="18" t="s">
        <v>848</v>
      </c>
      <c r="R133" s="18" t="s">
        <v>851</v>
      </c>
      <c r="S133" s="18" t="s">
        <v>852</v>
      </c>
      <c r="T133" s="18" t="s">
        <v>2036</v>
      </c>
    </row>
    <row r="134" spans="1:20" s="2" customFormat="1" ht="15.75">
      <c r="A134" s="85" t="s">
        <v>2069</v>
      </c>
      <c r="B134" s="85" t="s">
        <v>2070</v>
      </c>
      <c r="C134" s="230" t="s">
        <v>2340</v>
      </c>
      <c r="D134" s="231" t="s">
        <v>2071</v>
      </c>
      <c r="E134" s="231" t="s">
        <v>2072</v>
      </c>
      <c r="F134" s="222">
        <v>42377</v>
      </c>
      <c r="G134" s="222">
        <v>42378</v>
      </c>
      <c r="H134" s="222">
        <v>42379</v>
      </c>
      <c r="I134" s="222">
        <v>42380</v>
      </c>
      <c r="J134" s="222">
        <v>42381</v>
      </c>
      <c r="K134" s="222">
        <v>42382</v>
      </c>
      <c r="L134" s="222">
        <v>42383</v>
      </c>
      <c r="M134" s="222">
        <v>42384</v>
      </c>
      <c r="N134" s="232" t="s">
        <v>2073</v>
      </c>
      <c r="O134" s="233" t="s">
        <v>2074</v>
      </c>
      <c r="P134" s="234" t="s">
        <v>2075</v>
      </c>
      <c r="Q134" s="233" t="s">
        <v>2076</v>
      </c>
      <c r="R134" s="232" t="s">
        <v>2077</v>
      </c>
      <c r="S134" s="232" t="s">
        <v>2078</v>
      </c>
      <c r="T134" s="72" t="s">
        <v>2079</v>
      </c>
    </row>
    <row r="135" spans="1:20" s="2" customFormat="1" ht="15.75">
      <c r="A135" s="26" t="s">
        <v>2080</v>
      </c>
      <c r="B135" s="26" t="s">
        <v>1458</v>
      </c>
      <c r="C135" s="26" t="s">
        <v>1459</v>
      </c>
      <c r="D135" s="101"/>
      <c r="E135" s="152">
        <f aca="true" t="shared" si="11" ref="E135:E143">SUM(F135:M135)</f>
        <v>5</v>
      </c>
      <c r="F135" s="152">
        <v>5</v>
      </c>
      <c r="G135" s="100"/>
      <c r="H135" s="100"/>
      <c r="I135" s="100"/>
      <c r="J135" s="100"/>
      <c r="K135" s="100"/>
      <c r="L135" s="100"/>
      <c r="M135" s="108"/>
      <c r="N135" s="149">
        <v>3990</v>
      </c>
      <c r="O135" s="149">
        <v>2425</v>
      </c>
      <c r="P135" s="27">
        <f>SUM(O135/1.02)</f>
        <v>2377.450980392157</v>
      </c>
      <c r="Q135" s="28" t="s">
        <v>2081</v>
      </c>
      <c r="R135" s="25" t="s">
        <v>2082</v>
      </c>
      <c r="S135" s="18" t="s">
        <v>2083</v>
      </c>
      <c r="T135" s="24" t="s">
        <v>2084</v>
      </c>
    </row>
    <row r="136" spans="1:20" s="2" customFormat="1" ht="15.75">
      <c r="A136" s="26" t="s">
        <v>2085</v>
      </c>
      <c r="B136" s="26" t="s">
        <v>1460</v>
      </c>
      <c r="C136" s="26" t="s">
        <v>1461</v>
      </c>
      <c r="D136" s="101"/>
      <c r="E136" s="152">
        <f t="shared" si="11"/>
        <v>5</v>
      </c>
      <c r="F136" s="152">
        <v>5</v>
      </c>
      <c r="G136" s="100"/>
      <c r="H136" s="100"/>
      <c r="I136" s="101"/>
      <c r="J136" s="101"/>
      <c r="K136" s="101"/>
      <c r="L136" s="101"/>
      <c r="M136" s="107"/>
      <c r="N136" s="149">
        <v>4990</v>
      </c>
      <c r="O136" s="149">
        <v>3234</v>
      </c>
      <c r="P136" s="27">
        <f aca="true" t="shared" si="12" ref="P136:P143">SUM(O136/1.02)</f>
        <v>3170.5882352941176</v>
      </c>
      <c r="Q136" s="20" t="s">
        <v>2086</v>
      </c>
      <c r="R136" s="25" t="s">
        <v>2087</v>
      </c>
      <c r="S136" s="18" t="s">
        <v>2088</v>
      </c>
      <c r="T136" s="24" t="s">
        <v>1955</v>
      </c>
    </row>
    <row r="137" spans="1:20" s="2" customFormat="1" ht="15.75">
      <c r="A137" s="26" t="s">
        <v>2089</v>
      </c>
      <c r="B137" s="26" t="s">
        <v>1462</v>
      </c>
      <c r="C137" s="26" t="s">
        <v>1463</v>
      </c>
      <c r="D137" s="101"/>
      <c r="E137" s="152">
        <f t="shared" si="11"/>
        <v>5</v>
      </c>
      <c r="F137" s="153">
        <v>5</v>
      </c>
      <c r="G137" s="101"/>
      <c r="H137" s="101"/>
      <c r="I137" s="101"/>
      <c r="J137" s="101"/>
      <c r="K137" s="101"/>
      <c r="L137" s="101"/>
      <c r="M137" s="107"/>
      <c r="N137" s="149">
        <v>4290</v>
      </c>
      <c r="O137" s="149">
        <v>2424</v>
      </c>
      <c r="P137" s="27">
        <f t="shared" si="12"/>
        <v>2376.470588235294</v>
      </c>
      <c r="Q137" s="20" t="s">
        <v>2090</v>
      </c>
      <c r="R137" s="131" t="s">
        <v>2091</v>
      </c>
      <c r="S137" s="18"/>
      <c r="T137" s="24" t="s">
        <v>1955</v>
      </c>
    </row>
    <row r="138" spans="1:20" s="2" customFormat="1" ht="15.75">
      <c r="A138" s="26" t="s">
        <v>2089</v>
      </c>
      <c r="B138" s="26" t="s">
        <v>1464</v>
      </c>
      <c r="C138" s="26" t="s">
        <v>1465</v>
      </c>
      <c r="D138" s="101"/>
      <c r="E138" s="152">
        <f t="shared" si="11"/>
        <v>5</v>
      </c>
      <c r="F138" s="152">
        <v>5</v>
      </c>
      <c r="G138" s="100"/>
      <c r="H138" s="100"/>
      <c r="I138" s="101"/>
      <c r="J138" s="101"/>
      <c r="K138" s="101"/>
      <c r="L138" s="101"/>
      <c r="M138" s="107"/>
      <c r="N138" s="149">
        <v>4290</v>
      </c>
      <c r="O138" s="149">
        <v>2829</v>
      </c>
      <c r="P138" s="27">
        <f t="shared" si="12"/>
        <v>2773.529411764706</v>
      </c>
      <c r="Q138" s="20" t="s">
        <v>2090</v>
      </c>
      <c r="R138" s="131" t="s">
        <v>2091</v>
      </c>
      <c r="S138" s="18" t="s">
        <v>2092</v>
      </c>
      <c r="T138" s="24" t="s">
        <v>1955</v>
      </c>
    </row>
    <row r="139" spans="1:20" s="2" customFormat="1" ht="15.75">
      <c r="A139" s="26" t="s">
        <v>2093</v>
      </c>
      <c r="B139" s="26" t="s">
        <v>1466</v>
      </c>
      <c r="C139" s="26" t="s">
        <v>1467</v>
      </c>
      <c r="D139" s="101"/>
      <c r="E139" s="152">
        <f t="shared" si="11"/>
        <v>5</v>
      </c>
      <c r="F139" s="153">
        <v>5</v>
      </c>
      <c r="G139" s="101"/>
      <c r="H139" s="101"/>
      <c r="I139" s="101"/>
      <c r="J139" s="101"/>
      <c r="K139" s="101"/>
      <c r="L139" s="102"/>
      <c r="M139" s="128"/>
      <c r="N139" s="149">
        <v>7990</v>
      </c>
      <c r="O139" s="149">
        <v>5666</v>
      </c>
      <c r="P139" s="27">
        <f t="shared" si="12"/>
        <v>5554.901960784314</v>
      </c>
      <c r="Q139" s="20" t="s">
        <v>2094</v>
      </c>
      <c r="R139" s="131" t="s">
        <v>2091</v>
      </c>
      <c r="S139" s="18"/>
      <c r="T139" s="24" t="s">
        <v>2084</v>
      </c>
    </row>
    <row r="140" spans="1:20" s="2" customFormat="1" ht="15.75">
      <c r="A140" s="26" t="s">
        <v>2093</v>
      </c>
      <c r="B140" s="26" t="s">
        <v>1468</v>
      </c>
      <c r="C140" s="26" t="s">
        <v>2095</v>
      </c>
      <c r="D140" s="101"/>
      <c r="E140" s="152">
        <f t="shared" si="11"/>
        <v>2</v>
      </c>
      <c r="F140" s="152">
        <v>2</v>
      </c>
      <c r="G140" s="100"/>
      <c r="H140" s="100"/>
      <c r="I140" s="101"/>
      <c r="J140" s="100"/>
      <c r="K140" s="103"/>
      <c r="L140" s="103"/>
      <c r="M140" s="129"/>
      <c r="N140" s="149">
        <v>9900</v>
      </c>
      <c r="O140" s="149">
        <v>7288</v>
      </c>
      <c r="P140" s="27">
        <f t="shared" si="12"/>
        <v>7145.098039215686</v>
      </c>
      <c r="Q140" s="24" t="s">
        <v>2096</v>
      </c>
      <c r="R140" s="131" t="s">
        <v>2097</v>
      </c>
      <c r="S140" s="18" t="s">
        <v>2092</v>
      </c>
      <c r="T140" s="24" t="s">
        <v>2084</v>
      </c>
    </row>
    <row r="141" spans="1:20" s="2" customFormat="1" ht="15.75">
      <c r="A141" s="26" t="s">
        <v>2098</v>
      </c>
      <c r="B141" s="26" t="s">
        <v>1469</v>
      </c>
      <c r="C141" s="26" t="s">
        <v>1470</v>
      </c>
      <c r="D141" s="101">
        <v>97</v>
      </c>
      <c r="E141" s="152">
        <f t="shared" si="11"/>
        <v>3</v>
      </c>
      <c r="F141" s="152">
        <v>3</v>
      </c>
      <c r="G141" s="100"/>
      <c r="H141" s="100"/>
      <c r="I141" s="100"/>
      <c r="J141" s="100"/>
      <c r="K141" s="100"/>
      <c r="L141" s="100"/>
      <c r="M141" s="108"/>
      <c r="N141" s="149">
        <v>5990</v>
      </c>
      <c r="O141" s="149">
        <v>4045</v>
      </c>
      <c r="P141" s="27">
        <f t="shared" si="12"/>
        <v>3965.6862745098038</v>
      </c>
      <c r="Q141" s="199" t="s">
        <v>2099</v>
      </c>
      <c r="R141" s="199"/>
      <c r="S141" s="199"/>
      <c r="T141" s="24" t="s">
        <v>1955</v>
      </c>
    </row>
    <row r="142" spans="1:20" ht="15.75">
      <c r="A142" s="26" t="s">
        <v>2098</v>
      </c>
      <c r="B142" s="26" t="s">
        <v>2100</v>
      </c>
      <c r="C142" s="26" t="s">
        <v>2101</v>
      </c>
      <c r="D142" s="101">
        <v>47</v>
      </c>
      <c r="E142" s="152">
        <f t="shared" si="11"/>
        <v>3</v>
      </c>
      <c r="F142" s="152">
        <v>3</v>
      </c>
      <c r="G142" s="100"/>
      <c r="H142" s="100"/>
      <c r="I142" s="100"/>
      <c r="J142" s="100"/>
      <c r="K142" s="100"/>
      <c r="L142" s="100"/>
      <c r="M142" s="108"/>
      <c r="N142" s="149">
        <v>4990</v>
      </c>
      <c r="O142" s="149">
        <v>3234</v>
      </c>
      <c r="P142" s="27">
        <f t="shared" si="12"/>
        <v>3170.5882352941176</v>
      </c>
      <c r="Q142" s="199" t="s">
        <v>1473</v>
      </c>
      <c r="R142" s="199"/>
      <c r="S142" s="199"/>
      <c r="T142" s="24" t="s">
        <v>1955</v>
      </c>
    </row>
    <row r="143" spans="1:20" ht="15.75">
      <c r="A143" s="26" t="s">
        <v>2098</v>
      </c>
      <c r="B143" s="26" t="s">
        <v>1471</v>
      </c>
      <c r="C143" s="26" t="s">
        <v>1472</v>
      </c>
      <c r="D143" s="101">
        <v>164</v>
      </c>
      <c r="E143" s="152">
        <f t="shared" si="11"/>
        <v>3</v>
      </c>
      <c r="F143" s="152">
        <v>3</v>
      </c>
      <c r="G143" s="100"/>
      <c r="H143" s="100"/>
      <c r="I143" s="100"/>
      <c r="J143" s="100"/>
      <c r="K143" s="100"/>
      <c r="L143" s="100"/>
      <c r="M143" s="108"/>
      <c r="N143" s="149">
        <v>6990</v>
      </c>
      <c r="O143" s="149">
        <v>4856</v>
      </c>
      <c r="P143" s="27">
        <f t="shared" si="12"/>
        <v>4760.78431372549</v>
      </c>
      <c r="Q143" s="199" t="s">
        <v>2102</v>
      </c>
      <c r="R143" s="199"/>
      <c r="S143" s="199"/>
      <c r="T143" s="24" t="s">
        <v>1955</v>
      </c>
    </row>
  </sheetData>
  <sheetProtection/>
  <mergeCells count="4">
    <mergeCell ref="A1:T1"/>
    <mergeCell ref="Q141:S141"/>
    <mergeCell ref="Q142:S142"/>
    <mergeCell ref="Q143:S143"/>
  </mergeCells>
  <printOptions/>
  <pageMargins left="0" right="0" top="0" bottom="0" header="0.31496062992125984" footer="0.31496062992125984"/>
  <pageSetup horizontalDpi="300" verticalDpi="3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5"/>
  <sheetViews>
    <sheetView zoomScale="80" zoomScaleNormal="80" zoomScalePageLayoutView="0" workbookViewId="0" topLeftCell="B34">
      <selection activeCell="M16" sqref="M16:M17"/>
    </sheetView>
  </sheetViews>
  <sheetFormatPr defaultColWidth="9.00390625" defaultRowHeight="15.75"/>
  <cols>
    <col min="1" max="1" width="18.875" style="5" hidden="1" customWidth="1"/>
    <col min="2" max="2" width="25.50390625" style="5" bestFit="1" customWidth="1"/>
    <col min="3" max="3" width="6.50390625" style="215" hidden="1" customWidth="1"/>
    <col min="4" max="4" width="8.50390625" style="86" hidden="1" customWidth="1"/>
    <col min="5" max="5" width="7.00390625" style="86" hidden="1" customWidth="1"/>
    <col min="6" max="7" width="7.00390625" style="117" hidden="1" customWidth="1"/>
    <col min="8" max="12" width="8.25390625" style="117" hidden="1" customWidth="1"/>
    <col min="13" max="13" width="13.75390625" style="5" bestFit="1" customWidth="1"/>
    <col min="14" max="14" width="9.25390625" style="7" bestFit="1" customWidth="1"/>
    <col min="15" max="15" width="9.75390625" style="5" hidden="1" customWidth="1"/>
    <col min="16" max="16" width="10.00390625" style="5" bestFit="1" customWidth="1"/>
    <col min="17" max="18" width="23.00390625" style="5" hidden="1" customWidth="1"/>
    <col min="19" max="19" width="18.00390625" style="5" bestFit="1" customWidth="1"/>
    <col min="20" max="20" width="9.75390625" style="5" hidden="1" customWidth="1"/>
    <col min="21" max="21" width="14.625" style="5" hidden="1" customWidth="1"/>
    <col min="22" max="16384" width="9.00390625" style="5" customWidth="1"/>
  </cols>
  <sheetData>
    <row r="1" spans="1:21" ht="21">
      <c r="A1" s="236" t="s">
        <v>2345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</row>
    <row r="2" spans="1:21" ht="17.25" customHeight="1">
      <c r="A2" s="212" t="s">
        <v>10</v>
      </c>
      <c r="B2" s="225" t="s">
        <v>246</v>
      </c>
      <c r="C2" s="226" t="s">
        <v>1422</v>
      </c>
      <c r="D2" s="227" t="s">
        <v>281</v>
      </c>
      <c r="E2" s="222"/>
      <c r="F2" s="222"/>
      <c r="G2" s="222"/>
      <c r="H2" s="222"/>
      <c r="I2" s="222"/>
      <c r="J2" s="222"/>
      <c r="K2" s="222"/>
      <c r="L2" s="222"/>
      <c r="M2" s="225" t="s">
        <v>247</v>
      </c>
      <c r="N2" s="224" t="s">
        <v>278</v>
      </c>
      <c r="O2" s="224" t="s">
        <v>308</v>
      </c>
      <c r="P2" s="224" t="s">
        <v>248</v>
      </c>
      <c r="Q2" s="228" t="s">
        <v>515</v>
      </c>
      <c r="R2" s="228" t="s">
        <v>516</v>
      </c>
      <c r="S2" s="224" t="s">
        <v>249</v>
      </c>
      <c r="T2" s="213" t="s">
        <v>250</v>
      </c>
      <c r="U2" s="213" t="s">
        <v>251</v>
      </c>
    </row>
    <row r="3" spans="1:21" ht="15.75">
      <c r="A3" s="212"/>
      <c r="B3" s="225" t="s">
        <v>377</v>
      </c>
      <c r="C3" s="226"/>
      <c r="D3" s="227"/>
      <c r="E3" s="222">
        <v>42377</v>
      </c>
      <c r="F3" s="222">
        <v>42378</v>
      </c>
      <c r="G3" s="222">
        <v>42379</v>
      </c>
      <c r="H3" s="222">
        <v>42380</v>
      </c>
      <c r="I3" s="222">
        <v>42381</v>
      </c>
      <c r="J3" s="222">
        <v>42382</v>
      </c>
      <c r="K3" s="222">
        <v>42383</v>
      </c>
      <c r="L3" s="222">
        <v>42384</v>
      </c>
      <c r="M3" s="225" t="s">
        <v>253</v>
      </c>
      <c r="N3" s="224"/>
      <c r="O3" s="224"/>
      <c r="P3" s="224"/>
      <c r="Q3" s="228"/>
      <c r="R3" s="228"/>
      <c r="S3" s="224"/>
      <c r="T3" s="213"/>
      <c r="U3" s="213"/>
    </row>
    <row r="4" spans="1:21" ht="15.75">
      <c r="A4" s="26" t="s">
        <v>537</v>
      </c>
      <c r="B4" s="46" t="s">
        <v>513</v>
      </c>
      <c r="C4" s="135"/>
      <c r="D4" s="101">
        <f>SUM(E4:L4)</f>
        <v>0</v>
      </c>
      <c r="E4" s="104"/>
      <c r="F4" s="104"/>
      <c r="G4" s="104"/>
      <c r="H4" s="104"/>
      <c r="I4" s="104"/>
      <c r="J4" s="104"/>
      <c r="K4" s="104"/>
      <c r="L4" s="104"/>
      <c r="M4" s="195">
        <v>32800</v>
      </c>
      <c r="N4" s="214">
        <v>18896</v>
      </c>
      <c r="O4" s="195">
        <v>2800</v>
      </c>
      <c r="P4" s="196" t="s">
        <v>607</v>
      </c>
      <c r="Q4" s="196" t="s">
        <v>404</v>
      </c>
      <c r="R4" s="196" t="s">
        <v>405</v>
      </c>
      <c r="S4" s="47" t="s">
        <v>384</v>
      </c>
      <c r="T4" s="47"/>
      <c r="U4" s="67" t="s">
        <v>416</v>
      </c>
    </row>
    <row r="5" spans="1:21" ht="15.75">
      <c r="A5" s="26" t="s">
        <v>538</v>
      </c>
      <c r="B5" s="46" t="s">
        <v>514</v>
      </c>
      <c r="C5" s="135"/>
      <c r="D5" s="101">
        <f>SUM(E5:L5)</f>
        <v>0</v>
      </c>
      <c r="E5" s="104"/>
      <c r="F5" s="104"/>
      <c r="G5" s="104"/>
      <c r="H5" s="104"/>
      <c r="I5" s="104"/>
      <c r="J5" s="104"/>
      <c r="K5" s="104"/>
      <c r="L5" s="104"/>
      <c r="M5" s="195"/>
      <c r="N5" s="214"/>
      <c r="O5" s="195"/>
      <c r="P5" s="196"/>
      <c r="Q5" s="196"/>
      <c r="R5" s="196"/>
      <c r="S5" s="47" t="s">
        <v>403</v>
      </c>
      <c r="T5" s="48"/>
      <c r="U5" s="67"/>
    </row>
    <row r="6" spans="1:21" ht="15.75">
      <c r="A6" s="26"/>
      <c r="B6" s="49" t="s">
        <v>261</v>
      </c>
      <c r="C6" s="115"/>
      <c r="D6" s="194" t="s">
        <v>318</v>
      </c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</row>
    <row r="7" spans="1:21" ht="15.75">
      <c r="A7" s="26" t="s">
        <v>537</v>
      </c>
      <c r="B7" s="46" t="s">
        <v>605</v>
      </c>
      <c r="C7" s="135"/>
      <c r="D7" s="101">
        <f>SUM(E7:L7)</f>
        <v>0</v>
      </c>
      <c r="E7" s="104"/>
      <c r="F7" s="104"/>
      <c r="G7" s="104"/>
      <c r="H7" s="104"/>
      <c r="I7" s="104"/>
      <c r="J7" s="104"/>
      <c r="K7" s="104"/>
      <c r="L7" s="104"/>
      <c r="M7" s="195">
        <v>34800</v>
      </c>
      <c r="N7" s="214">
        <v>20785</v>
      </c>
      <c r="O7" s="195">
        <v>2800</v>
      </c>
      <c r="P7" s="196" t="s">
        <v>607</v>
      </c>
      <c r="Q7" s="196" t="s">
        <v>404</v>
      </c>
      <c r="R7" s="196" t="s">
        <v>405</v>
      </c>
      <c r="S7" s="47" t="s">
        <v>384</v>
      </c>
      <c r="T7" s="47"/>
      <c r="U7" s="67" t="s">
        <v>416</v>
      </c>
    </row>
    <row r="8" spans="1:21" ht="15.75">
      <c r="A8" s="26" t="s">
        <v>538</v>
      </c>
      <c r="B8" s="46" t="s">
        <v>606</v>
      </c>
      <c r="C8" s="135"/>
      <c r="D8" s="101">
        <f>SUM(E8:L8)</f>
        <v>0</v>
      </c>
      <c r="E8" s="104"/>
      <c r="F8" s="104"/>
      <c r="G8" s="104"/>
      <c r="H8" s="104"/>
      <c r="I8" s="104"/>
      <c r="J8" s="104"/>
      <c r="K8" s="104"/>
      <c r="L8" s="104"/>
      <c r="M8" s="195"/>
      <c r="N8" s="214"/>
      <c r="O8" s="195"/>
      <c r="P8" s="196"/>
      <c r="Q8" s="196"/>
      <c r="R8" s="196"/>
      <c r="S8" s="47" t="s">
        <v>403</v>
      </c>
      <c r="T8" s="48"/>
      <c r="U8" s="67"/>
    </row>
    <row r="9" spans="1:21" ht="15.75">
      <c r="A9" s="26"/>
      <c r="B9" s="49" t="s">
        <v>261</v>
      </c>
      <c r="C9" s="115"/>
      <c r="D9" s="194" t="s">
        <v>318</v>
      </c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4"/>
    </row>
    <row r="10" spans="1:21" ht="15.75">
      <c r="A10" s="26" t="s">
        <v>544</v>
      </c>
      <c r="B10" s="46" t="s">
        <v>375</v>
      </c>
      <c r="C10" s="135"/>
      <c r="D10" s="101">
        <f>SUM(E10:L10)</f>
        <v>0</v>
      </c>
      <c r="E10" s="104"/>
      <c r="F10" s="104"/>
      <c r="G10" s="104"/>
      <c r="H10" s="104"/>
      <c r="I10" s="104"/>
      <c r="J10" s="104"/>
      <c r="K10" s="104"/>
      <c r="L10" s="104"/>
      <c r="M10" s="195">
        <v>46700</v>
      </c>
      <c r="N10" s="214">
        <v>26894</v>
      </c>
      <c r="O10" s="195">
        <v>4800</v>
      </c>
      <c r="P10" s="196" t="s">
        <v>378</v>
      </c>
      <c r="Q10" s="196" t="s">
        <v>382</v>
      </c>
      <c r="R10" s="196" t="s">
        <v>383</v>
      </c>
      <c r="S10" s="47" t="s">
        <v>380</v>
      </c>
      <c r="T10" s="47"/>
      <c r="U10" s="67" t="s">
        <v>416</v>
      </c>
    </row>
    <row r="11" spans="1:21" ht="15.75">
      <c r="A11" s="26" t="s">
        <v>544</v>
      </c>
      <c r="B11" s="46" t="s">
        <v>376</v>
      </c>
      <c r="C11" s="135"/>
      <c r="D11" s="101">
        <f>SUM(E11:L11)</f>
        <v>0</v>
      </c>
      <c r="E11" s="104"/>
      <c r="F11" s="104"/>
      <c r="G11" s="104"/>
      <c r="H11" s="104"/>
      <c r="I11" s="104"/>
      <c r="J11" s="104"/>
      <c r="K11" s="104"/>
      <c r="L11" s="104"/>
      <c r="M11" s="195"/>
      <c r="N11" s="214"/>
      <c r="O11" s="195"/>
      <c r="P11" s="196"/>
      <c r="Q11" s="196"/>
      <c r="R11" s="196"/>
      <c r="S11" s="47" t="s">
        <v>381</v>
      </c>
      <c r="T11" s="47"/>
      <c r="U11" s="67"/>
    </row>
    <row r="12" spans="1:21" ht="15.75">
      <c r="A12" s="26"/>
      <c r="B12" s="49" t="s">
        <v>261</v>
      </c>
      <c r="C12" s="115"/>
      <c r="D12" s="194" t="s">
        <v>318</v>
      </c>
      <c r="E12" s="194"/>
      <c r="F12" s="194"/>
      <c r="G12" s="194"/>
      <c r="H12" s="194"/>
      <c r="I12" s="194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194"/>
    </row>
    <row r="13" spans="1:21" ht="15.75">
      <c r="A13" s="26" t="s">
        <v>622</v>
      </c>
      <c r="B13" s="46" t="s">
        <v>608</v>
      </c>
      <c r="C13" s="135"/>
      <c r="D13" s="101">
        <f>SUM(E13:L13)</f>
        <v>0</v>
      </c>
      <c r="E13" s="104"/>
      <c r="F13" s="104"/>
      <c r="G13" s="104"/>
      <c r="H13" s="104"/>
      <c r="I13" s="104"/>
      <c r="J13" s="104"/>
      <c r="K13" s="104"/>
      <c r="L13" s="104"/>
      <c r="M13" s="195">
        <v>31800</v>
      </c>
      <c r="N13" s="214">
        <v>18697</v>
      </c>
      <c r="O13" s="195">
        <v>3800</v>
      </c>
      <c r="P13" s="196" t="s">
        <v>379</v>
      </c>
      <c r="Q13" s="196" t="s">
        <v>401</v>
      </c>
      <c r="R13" s="196" t="s">
        <v>610</v>
      </c>
      <c r="S13" s="47" t="s">
        <v>384</v>
      </c>
      <c r="T13" s="47"/>
      <c r="U13" s="67" t="s">
        <v>416</v>
      </c>
    </row>
    <row r="14" spans="1:21" ht="15.75">
      <c r="A14" s="26" t="s">
        <v>623</v>
      </c>
      <c r="B14" s="46" t="s">
        <v>609</v>
      </c>
      <c r="C14" s="135"/>
      <c r="D14" s="101">
        <f>SUM(E14:L14)</f>
        <v>0</v>
      </c>
      <c r="E14" s="104"/>
      <c r="F14" s="104"/>
      <c r="G14" s="104"/>
      <c r="H14" s="104"/>
      <c r="I14" s="104"/>
      <c r="J14" s="104"/>
      <c r="K14" s="104"/>
      <c r="L14" s="104"/>
      <c r="M14" s="195"/>
      <c r="N14" s="214"/>
      <c r="O14" s="195"/>
      <c r="P14" s="196"/>
      <c r="Q14" s="196"/>
      <c r="R14" s="196"/>
      <c r="S14" s="47" t="s">
        <v>403</v>
      </c>
      <c r="T14" s="47"/>
      <c r="U14" s="67"/>
    </row>
    <row r="15" spans="1:21" ht="15.75">
      <c r="A15" s="26"/>
      <c r="B15" s="49" t="s">
        <v>261</v>
      </c>
      <c r="C15" s="115"/>
      <c r="D15" s="101"/>
      <c r="E15" s="101"/>
      <c r="F15" s="101"/>
      <c r="G15" s="101"/>
      <c r="H15" s="101"/>
      <c r="I15" s="101"/>
      <c r="J15" s="101"/>
      <c r="K15" s="101"/>
      <c r="L15" s="101"/>
      <c r="M15" s="166"/>
      <c r="N15" s="126"/>
      <c r="O15" s="166"/>
      <c r="P15" s="166"/>
      <c r="Q15" s="166"/>
      <c r="R15" s="166"/>
      <c r="S15" s="166"/>
      <c r="T15" s="166"/>
      <c r="U15" s="166"/>
    </row>
    <row r="16" spans="1:21" ht="15.75">
      <c r="A16" s="26" t="s">
        <v>539</v>
      </c>
      <c r="B16" s="46" t="s">
        <v>417</v>
      </c>
      <c r="C16" s="135"/>
      <c r="D16" s="101">
        <f>SUM(E16:L16)</f>
        <v>0</v>
      </c>
      <c r="E16" s="104"/>
      <c r="F16" s="104"/>
      <c r="G16" s="104"/>
      <c r="H16" s="104"/>
      <c r="I16" s="104"/>
      <c r="J16" s="104"/>
      <c r="K16" s="104"/>
      <c r="L16" s="104"/>
      <c r="M16" s="195">
        <v>34400</v>
      </c>
      <c r="N16" s="214">
        <v>19824</v>
      </c>
      <c r="O16" s="195">
        <v>3800</v>
      </c>
      <c r="P16" s="196" t="s">
        <v>379</v>
      </c>
      <c r="Q16" s="196" t="s">
        <v>401</v>
      </c>
      <c r="R16" s="196" t="s">
        <v>402</v>
      </c>
      <c r="S16" s="47" t="s">
        <v>384</v>
      </c>
      <c r="T16" s="47"/>
      <c r="U16" s="67" t="s">
        <v>416</v>
      </c>
    </row>
    <row r="17" spans="1:21" ht="15.75">
      <c r="A17" s="26" t="s">
        <v>540</v>
      </c>
      <c r="B17" s="46" t="s">
        <v>418</v>
      </c>
      <c r="C17" s="135"/>
      <c r="D17" s="101">
        <f>SUM(E17:L17)</f>
        <v>0</v>
      </c>
      <c r="E17" s="104"/>
      <c r="F17" s="104"/>
      <c r="G17" s="104"/>
      <c r="H17" s="104"/>
      <c r="I17" s="104"/>
      <c r="J17" s="104"/>
      <c r="K17" s="104"/>
      <c r="L17" s="104"/>
      <c r="M17" s="195"/>
      <c r="N17" s="214"/>
      <c r="O17" s="195"/>
      <c r="P17" s="196"/>
      <c r="Q17" s="196"/>
      <c r="R17" s="196"/>
      <c r="S17" s="47" t="s">
        <v>403</v>
      </c>
      <c r="T17" s="47"/>
      <c r="U17" s="67"/>
    </row>
    <row r="18" spans="1:21" ht="15.75">
      <c r="A18" s="26"/>
      <c r="B18" s="49" t="s">
        <v>261</v>
      </c>
      <c r="C18" s="115"/>
      <c r="D18" s="101"/>
      <c r="E18" s="101"/>
      <c r="F18" s="101"/>
      <c r="G18" s="101"/>
      <c r="H18" s="101"/>
      <c r="I18" s="101"/>
      <c r="J18" s="101"/>
      <c r="K18" s="101"/>
      <c r="L18" s="101"/>
      <c r="M18" s="166"/>
      <c r="N18" s="126"/>
      <c r="O18" s="166"/>
      <c r="P18" s="166"/>
      <c r="Q18" s="166"/>
      <c r="R18" s="166"/>
      <c r="S18" s="166"/>
      <c r="T18" s="166"/>
      <c r="U18" s="166"/>
    </row>
    <row r="19" spans="1:21" ht="15.75">
      <c r="A19" s="26" t="s">
        <v>541</v>
      </c>
      <c r="B19" s="46" t="s">
        <v>536</v>
      </c>
      <c r="C19" s="135"/>
      <c r="D19" s="101">
        <f>SUM(E19:L19)</f>
        <v>0</v>
      </c>
      <c r="E19" s="104"/>
      <c r="F19" s="104"/>
      <c r="G19" s="104"/>
      <c r="H19" s="104"/>
      <c r="I19" s="104"/>
      <c r="J19" s="104"/>
      <c r="K19" s="104"/>
      <c r="L19" s="104"/>
      <c r="M19" s="195">
        <v>46700</v>
      </c>
      <c r="N19" s="214">
        <v>26894</v>
      </c>
      <c r="O19" s="195">
        <v>4800</v>
      </c>
      <c r="P19" s="196" t="s">
        <v>378</v>
      </c>
      <c r="Q19" s="196" t="s">
        <v>382</v>
      </c>
      <c r="R19" s="196" t="s">
        <v>383</v>
      </c>
      <c r="S19" s="47" t="s">
        <v>380</v>
      </c>
      <c r="T19" s="47"/>
      <c r="U19" s="67" t="s">
        <v>416</v>
      </c>
    </row>
    <row r="20" spans="1:21" ht="17.25" customHeight="1">
      <c r="A20" s="26" t="s">
        <v>543</v>
      </c>
      <c r="B20" s="46" t="s">
        <v>542</v>
      </c>
      <c r="C20" s="135"/>
      <c r="D20" s="101">
        <f>SUM(E20:L20)</f>
        <v>0</v>
      </c>
      <c r="E20" s="104"/>
      <c r="F20" s="104"/>
      <c r="G20" s="104"/>
      <c r="H20" s="104"/>
      <c r="I20" s="104"/>
      <c r="J20" s="104"/>
      <c r="K20" s="104"/>
      <c r="L20" s="104"/>
      <c r="M20" s="195"/>
      <c r="N20" s="214"/>
      <c r="O20" s="195"/>
      <c r="P20" s="196"/>
      <c r="Q20" s="196"/>
      <c r="R20" s="196"/>
      <c r="S20" s="47" t="s">
        <v>381</v>
      </c>
      <c r="T20" s="47"/>
      <c r="U20" s="67"/>
    </row>
    <row r="21" spans="1:21" ht="15.75">
      <c r="A21" s="26"/>
      <c r="B21" s="49" t="s">
        <v>261</v>
      </c>
      <c r="C21" s="115"/>
      <c r="D21" s="194" t="s">
        <v>318</v>
      </c>
      <c r="E21" s="194"/>
      <c r="F21" s="194"/>
      <c r="G21" s="194"/>
      <c r="H21" s="194"/>
      <c r="I21" s="194"/>
      <c r="J21" s="194"/>
      <c r="K21" s="194"/>
      <c r="L21" s="194"/>
      <c r="M21" s="194"/>
      <c r="N21" s="194"/>
      <c r="O21" s="194"/>
      <c r="P21" s="194"/>
      <c r="Q21" s="194"/>
      <c r="R21" s="194"/>
      <c r="S21" s="194"/>
      <c r="T21" s="194"/>
      <c r="U21" s="194"/>
    </row>
    <row r="22" spans="1:21" ht="15.75">
      <c r="A22" s="26" t="s">
        <v>620</v>
      </c>
      <c r="B22" s="46" t="s">
        <v>614</v>
      </c>
      <c r="C22" s="135"/>
      <c r="D22" s="101">
        <f>SUM(E22:L22)</f>
        <v>0</v>
      </c>
      <c r="E22" s="104"/>
      <c r="F22" s="104"/>
      <c r="G22" s="104"/>
      <c r="H22" s="104"/>
      <c r="I22" s="104"/>
      <c r="J22" s="104"/>
      <c r="K22" s="104"/>
      <c r="L22" s="104"/>
      <c r="M22" s="195">
        <v>46700</v>
      </c>
      <c r="N22" s="214">
        <v>26894</v>
      </c>
      <c r="O22" s="195">
        <v>4800</v>
      </c>
      <c r="P22" s="196" t="s">
        <v>378</v>
      </c>
      <c r="Q22" s="196" t="s">
        <v>382</v>
      </c>
      <c r="R22" s="196" t="s">
        <v>383</v>
      </c>
      <c r="S22" s="47" t="s">
        <v>380</v>
      </c>
      <c r="T22" s="47"/>
      <c r="U22" s="67" t="s">
        <v>416</v>
      </c>
    </row>
    <row r="23" spans="1:21" ht="15.75">
      <c r="A23" s="26" t="s">
        <v>621</v>
      </c>
      <c r="B23" s="46" t="s">
        <v>615</v>
      </c>
      <c r="C23" s="135"/>
      <c r="D23" s="101">
        <f>SUM(E23:L23)</f>
        <v>0</v>
      </c>
      <c r="E23" s="104"/>
      <c r="F23" s="104"/>
      <c r="G23" s="104"/>
      <c r="H23" s="104"/>
      <c r="I23" s="104"/>
      <c r="J23" s="104"/>
      <c r="K23" s="104"/>
      <c r="L23" s="104"/>
      <c r="M23" s="195"/>
      <c r="N23" s="214"/>
      <c r="O23" s="195"/>
      <c r="P23" s="196"/>
      <c r="Q23" s="196"/>
      <c r="R23" s="196"/>
      <c r="S23" s="47" t="s">
        <v>381</v>
      </c>
      <c r="T23" s="47"/>
      <c r="U23" s="67"/>
    </row>
    <row r="24" spans="1:21" ht="15.75">
      <c r="A24" s="26"/>
      <c r="B24" s="49" t="s">
        <v>261</v>
      </c>
      <c r="C24" s="115"/>
      <c r="D24" s="194" t="s">
        <v>318</v>
      </c>
      <c r="E24" s="194"/>
      <c r="F24" s="194"/>
      <c r="G24" s="194"/>
      <c r="H24" s="194"/>
      <c r="I24" s="194"/>
      <c r="J24" s="194"/>
      <c r="K24" s="194"/>
      <c r="L24" s="194"/>
      <c r="M24" s="194"/>
      <c r="N24" s="194"/>
      <c r="O24" s="194"/>
      <c r="P24" s="194"/>
      <c r="Q24" s="194"/>
      <c r="R24" s="194"/>
      <c r="S24" s="194"/>
      <c r="T24" s="194"/>
      <c r="U24" s="194"/>
    </row>
    <row r="25" spans="1:21" ht="15.75">
      <c r="A25" s="26" t="s">
        <v>1605</v>
      </c>
      <c r="B25" s="46" t="s">
        <v>605</v>
      </c>
      <c r="C25" s="135">
        <v>1</v>
      </c>
      <c r="D25" s="101">
        <f>SUM(E25:L25)</f>
        <v>1</v>
      </c>
      <c r="E25" s="104">
        <v>1</v>
      </c>
      <c r="F25" s="104"/>
      <c r="G25" s="104"/>
      <c r="H25" s="104"/>
      <c r="I25" s="104"/>
      <c r="J25" s="104"/>
      <c r="K25" s="104"/>
      <c r="L25" s="104"/>
      <c r="M25" s="195">
        <v>34800</v>
      </c>
      <c r="N25" s="214">
        <v>25900</v>
      </c>
      <c r="O25" s="195">
        <v>2800</v>
      </c>
      <c r="P25" s="196" t="s">
        <v>607</v>
      </c>
      <c r="Q25" s="196" t="s">
        <v>404</v>
      </c>
      <c r="R25" s="196" t="s">
        <v>405</v>
      </c>
      <c r="S25" s="47" t="s">
        <v>384</v>
      </c>
      <c r="T25" s="47"/>
      <c r="U25" s="67" t="s">
        <v>416</v>
      </c>
    </row>
    <row r="26" spans="1:21" ht="15.75">
      <c r="A26" s="26" t="s">
        <v>1606</v>
      </c>
      <c r="B26" s="46" t="s">
        <v>606</v>
      </c>
      <c r="C26" s="135">
        <v>1</v>
      </c>
      <c r="D26" s="101">
        <f>SUM(E26:L26)</f>
        <v>1</v>
      </c>
      <c r="E26" s="104">
        <v>1</v>
      </c>
      <c r="F26" s="104"/>
      <c r="G26" s="104"/>
      <c r="H26" s="104"/>
      <c r="I26" s="104"/>
      <c r="J26" s="104"/>
      <c r="K26" s="104"/>
      <c r="L26" s="104"/>
      <c r="M26" s="195"/>
      <c r="N26" s="214"/>
      <c r="O26" s="195"/>
      <c r="P26" s="196"/>
      <c r="Q26" s="196"/>
      <c r="R26" s="196"/>
      <c r="S26" s="47" t="s">
        <v>403</v>
      </c>
      <c r="T26" s="48"/>
      <c r="U26" s="67"/>
    </row>
    <row r="27" spans="1:21" ht="15.75">
      <c r="A27" s="26"/>
      <c r="B27" s="49" t="s">
        <v>261</v>
      </c>
      <c r="C27" s="115"/>
      <c r="D27" s="194" t="s">
        <v>318</v>
      </c>
      <c r="E27" s="194"/>
      <c r="F27" s="194"/>
      <c r="G27" s="194"/>
      <c r="H27" s="194"/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194"/>
      <c r="T27" s="194"/>
      <c r="U27" s="194"/>
    </row>
    <row r="28" spans="1:21" ht="15.75">
      <c r="A28" s="26"/>
      <c r="B28" s="46" t="s">
        <v>2321</v>
      </c>
      <c r="C28" s="135">
        <v>1</v>
      </c>
      <c r="D28" s="101">
        <f>SUM(E28:L28)</f>
        <v>1</v>
      </c>
      <c r="E28" s="104">
        <v>1</v>
      </c>
      <c r="F28" s="104"/>
      <c r="G28" s="104"/>
      <c r="H28" s="104"/>
      <c r="I28" s="104"/>
      <c r="J28" s="104"/>
      <c r="K28" s="104"/>
      <c r="L28" s="104"/>
      <c r="M28" s="195">
        <v>34100</v>
      </c>
      <c r="N28" s="214">
        <v>18972</v>
      </c>
      <c r="O28" s="195">
        <v>2800</v>
      </c>
      <c r="P28" s="196" t="s">
        <v>607</v>
      </c>
      <c r="Q28" s="196" t="s">
        <v>1609</v>
      </c>
      <c r="R28" s="196" t="s">
        <v>1610</v>
      </c>
      <c r="S28" s="46" t="s">
        <v>1611</v>
      </c>
      <c r="T28" s="47"/>
      <c r="U28" s="67" t="s">
        <v>416</v>
      </c>
    </row>
    <row r="29" spans="1:21" ht="15.75">
      <c r="A29" s="26"/>
      <c r="B29" s="46" t="s">
        <v>2322</v>
      </c>
      <c r="C29" s="135">
        <v>1</v>
      </c>
      <c r="D29" s="101">
        <f>SUM(E29:L29)</f>
        <v>1</v>
      </c>
      <c r="E29" s="104">
        <v>1</v>
      </c>
      <c r="F29" s="104"/>
      <c r="G29" s="104"/>
      <c r="H29" s="104"/>
      <c r="I29" s="104"/>
      <c r="J29" s="104"/>
      <c r="K29" s="104"/>
      <c r="L29" s="104"/>
      <c r="M29" s="195"/>
      <c r="N29" s="214"/>
      <c r="O29" s="195"/>
      <c r="P29" s="196"/>
      <c r="Q29" s="196"/>
      <c r="R29" s="196"/>
      <c r="S29" s="47" t="s">
        <v>1612</v>
      </c>
      <c r="T29" s="48"/>
      <c r="U29" s="136" t="s">
        <v>2323</v>
      </c>
    </row>
    <row r="30" spans="1:21" ht="15.75">
      <c r="A30" s="26"/>
      <c r="B30" s="49" t="s">
        <v>261</v>
      </c>
      <c r="C30" s="115"/>
      <c r="D30" s="194" t="s">
        <v>318</v>
      </c>
      <c r="E30" s="194"/>
      <c r="F30" s="194"/>
      <c r="G30" s="194"/>
      <c r="H30" s="194"/>
      <c r="I30" s="194"/>
      <c r="J30" s="194"/>
      <c r="K30" s="194"/>
      <c r="L30" s="194"/>
      <c r="M30" s="194"/>
      <c r="N30" s="194"/>
      <c r="O30" s="194"/>
      <c r="P30" s="194"/>
      <c r="Q30" s="194"/>
      <c r="R30" s="194"/>
      <c r="S30" s="194"/>
      <c r="T30" s="194"/>
      <c r="U30" s="194"/>
    </row>
    <row r="31" spans="1:21" ht="15.75">
      <c r="A31" s="26" t="s">
        <v>1604</v>
      </c>
      <c r="B31" s="46" t="s">
        <v>1607</v>
      </c>
      <c r="C31" s="135">
        <v>1</v>
      </c>
      <c r="D31" s="101">
        <f>SUM(E31:L31)</f>
        <v>0</v>
      </c>
      <c r="E31" s="104"/>
      <c r="F31" s="104"/>
      <c r="G31" s="104"/>
      <c r="H31" s="104"/>
      <c r="I31" s="104"/>
      <c r="J31" s="104"/>
      <c r="K31" s="104"/>
      <c r="L31" s="104"/>
      <c r="M31" s="195">
        <v>34100</v>
      </c>
      <c r="N31" s="214">
        <f>SUM(M31*0.8)</f>
        <v>27280</v>
      </c>
      <c r="O31" s="195">
        <v>2800</v>
      </c>
      <c r="P31" s="196" t="s">
        <v>607</v>
      </c>
      <c r="Q31" s="196" t="s">
        <v>1609</v>
      </c>
      <c r="R31" s="196" t="s">
        <v>1610</v>
      </c>
      <c r="S31" s="46" t="s">
        <v>1611</v>
      </c>
      <c r="T31" s="47"/>
      <c r="U31" s="67" t="s">
        <v>416</v>
      </c>
    </row>
    <row r="32" spans="1:21" ht="15.75">
      <c r="A32" s="26" t="s">
        <v>1603</v>
      </c>
      <c r="B32" s="46" t="s">
        <v>1608</v>
      </c>
      <c r="C32" s="135">
        <v>1</v>
      </c>
      <c r="D32" s="101">
        <f>SUM(E32:L32)</f>
        <v>0</v>
      </c>
      <c r="E32" s="104"/>
      <c r="F32" s="104"/>
      <c r="G32" s="104"/>
      <c r="H32" s="104"/>
      <c r="I32" s="104"/>
      <c r="J32" s="104"/>
      <c r="K32" s="104"/>
      <c r="L32" s="104"/>
      <c r="M32" s="195"/>
      <c r="N32" s="214"/>
      <c r="O32" s="195"/>
      <c r="P32" s="196"/>
      <c r="Q32" s="196"/>
      <c r="R32" s="196"/>
      <c r="S32" s="47" t="s">
        <v>1612</v>
      </c>
      <c r="T32" s="48"/>
      <c r="U32" s="136" t="s">
        <v>1623</v>
      </c>
    </row>
    <row r="33" spans="1:21" ht="15.75">
      <c r="A33" s="26"/>
      <c r="B33" s="49" t="s">
        <v>261</v>
      </c>
      <c r="C33" s="115"/>
      <c r="D33" s="194" t="s">
        <v>318</v>
      </c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/>
      <c r="P33" s="194"/>
      <c r="Q33" s="194"/>
      <c r="R33" s="194"/>
      <c r="S33" s="194"/>
      <c r="T33" s="194"/>
      <c r="U33" s="194"/>
    </row>
    <row r="34" spans="1:21" ht="15.75">
      <c r="A34" s="26" t="s">
        <v>1613</v>
      </c>
      <c r="B34" s="46" t="s">
        <v>618</v>
      </c>
      <c r="C34" s="135">
        <v>1</v>
      </c>
      <c r="D34" s="101">
        <f>SUM(E34:L34)</f>
        <v>0</v>
      </c>
      <c r="E34" s="104"/>
      <c r="F34" s="104"/>
      <c r="G34" s="104"/>
      <c r="H34" s="104"/>
      <c r="I34" s="104"/>
      <c r="J34" s="104"/>
      <c r="K34" s="104"/>
      <c r="L34" s="104"/>
      <c r="M34" s="195">
        <v>34400</v>
      </c>
      <c r="N34" s="214">
        <f>SUM(M34*0.8)</f>
        <v>27520</v>
      </c>
      <c r="O34" s="195">
        <v>3800</v>
      </c>
      <c r="P34" s="196" t="s">
        <v>379</v>
      </c>
      <c r="Q34" s="196" t="s">
        <v>401</v>
      </c>
      <c r="R34" s="196" t="s">
        <v>402</v>
      </c>
      <c r="S34" s="47" t="s">
        <v>384</v>
      </c>
      <c r="T34" s="47"/>
      <c r="U34" s="67" t="s">
        <v>416</v>
      </c>
    </row>
    <row r="35" spans="1:21" ht="15.75">
      <c r="A35" s="26" t="s">
        <v>1614</v>
      </c>
      <c r="B35" s="46" t="s">
        <v>619</v>
      </c>
      <c r="C35" s="135">
        <v>1</v>
      </c>
      <c r="D35" s="101">
        <f>SUM(E35:L35)</f>
        <v>0</v>
      </c>
      <c r="E35" s="104"/>
      <c r="F35" s="104"/>
      <c r="G35" s="104"/>
      <c r="H35" s="104"/>
      <c r="I35" s="104"/>
      <c r="J35" s="104"/>
      <c r="K35" s="104"/>
      <c r="L35" s="104"/>
      <c r="M35" s="195"/>
      <c r="N35" s="214"/>
      <c r="O35" s="195"/>
      <c r="P35" s="196"/>
      <c r="Q35" s="196"/>
      <c r="R35" s="196"/>
      <c r="S35" s="47" t="s">
        <v>403</v>
      </c>
      <c r="T35" s="47"/>
      <c r="U35" s="136" t="s">
        <v>1623</v>
      </c>
    </row>
    <row r="36" spans="1:21" ht="15.75">
      <c r="A36" s="81"/>
      <c r="B36" s="137" t="s">
        <v>261</v>
      </c>
      <c r="C36" s="138"/>
      <c r="D36" s="139"/>
      <c r="E36" s="139"/>
      <c r="F36" s="139"/>
      <c r="G36" s="139"/>
      <c r="H36" s="139"/>
      <c r="I36" s="139"/>
      <c r="J36" s="139"/>
      <c r="K36" s="139"/>
      <c r="L36" s="139"/>
      <c r="M36" s="140"/>
      <c r="N36" s="218"/>
      <c r="O36" s="140"/>
      <c r="P36" s="140"/>
      <c r="Q36" s="140"/>
      <c r="R36" s="140"/>
      <c r="S36" s="140"/>
      <c r="T36" s="140"/>
      <c r="U36" s="140"/>
    </row>
    <row r="37" spans="1:21" ht="15.75">
      <c r="A37" s="26" t="s">
        <v>1619</v>
      </c>
      <c r="B37" s="46" t="s">
        <v>1615</v>
      </c>
      <c r="C37" s="100">
        <v>2</v>
      </c>
      <c r="D37" s="101">
        <f>SUM(E37:L37)</f>
        <v>0</v>
      </c>
      <c r="E37" s="100"/>
      <c r="F37" s="105"/>
      <c r="G37" s="105"/>
      <c r="H37" s="105"/>
      <c r="I37" s="105"/>
      <c r="J37" s="105"/>
      <c r="K37" s="105"/>
      <c r="L37" s="105"/>
      <c r="M37" s="195">
        <v>37400</v>
      </c>
      <c r="N37" s="214">
        <f>SUM(M37*0.8)</f>
        <v>29920</v>
      </c>
      <c r="O37" s="195">
        <v>3800</v>
      </c>
      <c r="P37" s="196" t="s">
        <v>379</v>
      </c>
      <c r="Q37" s="196" t="s">
        <v>1617</v>
      </c>
      <c r="R37" s="196" t="s">
        <v>1618</v>
      </c>
      <c r="S37" s="46" t="s">
        <v>1611</v>
      </c>
      <c r="T37" s="47"/>
      <c r="U37" s="67" t="s">
        <v>416</v>
      </c>
    </row>
    <row r="38" spans="1:21" ht="15.75">
      <c r="A38" s="26" t="s">
        <v>1620</v>
      </c>
      <c r="B38" s="46" t="s">
        <v>1616</v>
      </c>
      <c r="C38" s="100">
        <v>2</v>
      </c>
      <c r="D38" s="101">
        <f>SUM(E38:L38)</f>
        <v>0</v>
      </c>
      <c r="E38" s="100"/>
      <c r="F38" s="105"/>
      <c r="G38" s="105"/>
      <c r="H38" s="105"/>
      <c r="I38" s="105"/>
      <c r="J38" s="105"/>
      <c r="K38" s="105"/>
      <c r="L38" s="105"/>
      <c r="M38" s="195"/>
      <c r="N38" s="214"/>
      <c r="O38" s="195"/>
      <c r="P38" s="196"/>
      <c r="Q38" s="196"/>
      <c r="R38" s="196"/>
      <c r="S38" s="47" t="s">
        <v>1612</v>
      </c>
      <c r="T38" s="47"/>
      <c r="U38" s="136" t="s">
        <v>1623</v>
      </c>
    </row>
    <row r="39" spans="1:21" ht="15.75">
      <c r="A39" s="26"/>
      <c r="B39" s="49" t="s">
        <v>261</v>
      </c>
      <c r="C39" s="100"/>
      <c r="D39" s="100"/>
      <c r="E39" s="100"/>
      <c r="F39" s="105"/>
      <c r="G39" s="105"/>
      <c r="H39" s="105"/>
      <c r="I39" s="105"/>
      <c r="J39" s="105"/>
      <c r="K39" s="105"/>
      <c r="L39" s="105"/>
      <c r="M39" s="166"/>
      <c r="N39" s="126"/>
      <c r="O39" s="166"/>
      <c r="P39" s="166"/>
      <c r="Q39" s="166"/>
      <c r="R39" s="166"/>
      <c r="S39" s="166"/>
      <c r="T39" s="166"/>
      <c r="U39" s="166"/>
    </row>
    <row r="40" spans="1:21" ht="15.75">
      <c r="A40" s="26" t="s">
        <v>1621</v>
      </c>
      <c r="B40" s="46" t="s">
        <v>614</v>
      </c>
      <c r="C40" s="135">
        <v>1</v>
      </c>
      <c r="D40" s="101">
        <f>SUM(E40:L40)</f>
        <v>0</v>
      </c>
      <c r="E40" s="104"/>
      <c r="F40" s="104"/>
      <c r="G40" s="104"/>
      <c r="H40" s="104"/>
      <c r="I40" s="104"/>
      <c r="J40" s="104"/>
      <c r="K40" s="104"/>
      <c r="L40" s="104"/>
      <c r="M40" s="195">
        <v>46700</v>
      </c>
      <c r="N40" s="214">
        <f>SUM(M40*0.8)</f>
        <v>37360</v>
      </c>
      <c r="O40" s="195">
        <v>4800</v>
      </c>
      <c r="P40" s="196" t="s">
        <v>378</v>
      </c>
      <c r="Q40" s="196" t="s">
        <v>382</v>
      </c>
      <c r="R40" s="196" t="s">
        <v>383</v>
      </c>
      <c r="S40" s="47" t="s">
        <v>380</v>
      </c>
      <c r="T40" s="47"/>
      <c r="U40" s="67" t="s">
        <v>416</v>
      </c>
    </row>
    <row r="41" spans="1:21" ht="15.75">
      <c r="A41" s="26" t="s">
        <v>1622</v>
      </c>
      <c r="B41" s="46" t="s">
        <v>615</v>
      </c>
      <c r="C41" s="135">
        <v>1</v>
      </c>
      <c r="D41" s="101">
        <f>SUM(E41:L41)</f>
        <v>0</v>
      </c>
      <c r="E41" s="104"/>
      <c r="F41" s="104"/>
      <c r="G41" s="104"/>
      <c r="H41" s="104"/>
      <c r="I41" s="104"/>
      <c r="J41" s="104"/>
      <c r="K41" s="104"/>
      <c r="L41" s="104"/>
      <c r="M41" s="195"/>
      <c r="N41" s="214"/>
      <c r="O41" s="195"/>
      <c r="P41" s="196"/>
      <c r="Q41" s="196"/>
      <c r="R41" s="196"/>
      <c r="S41" s="47" t="s">
        <v>381</v>
      </c>
      <c r="T41" s="47"/>
      <c r="U41" s="136" t="s">
        <v>1623</v>
      </c>
    </row>
    <row r="42" spans="1:21" ht="15.75">
      <c r="A42" s="26"/>
      <c r="B42" s="49" t="s">
        <v>261</v>
      </c>
      <c r="C42" s="115"/>
      <c r="D42" s="194" t="s">
        <v>318</v>
      </c>
      <c r="E42" s="194"/>
      <c r="F42" s="194"/>
      <c r="G42" s="194"/>
      <c r="H42" s="194"/>
      <c r="I42" s="194"/>
      <c r="J42" s="194"/>
      <c r="K42" s="194"/>
      <c r="L42" s="194"/>
      <c r="M42" s="194"/>
      <c r="N42" s="194"/>
      <c r="O42" s="194"/>
      <c r="P42" s="194"/>
      <c r="Q42" s="194"/>
      <c r="R42" s="194"/>
      <c r="S42" s="194"/>
      <c r="T42" s="194"/>
      <c r="U42" s="194"/>
    </row>
    <row r="43" spans="1:21" ht="15.75">
      <c r="A43" s="26" t="s">
        <v>1621</v>
      </c>
      <c r="B43" s="46" t="s">
        <v>614</v>
      </c>
      <c r="C43" s="135">
        <v>1</v>
      </c>
      <c r="D43" s="101">
        <f>SUM(E43:L43)</f>
        <v>1</v>
      </c>
      <c r="E43" s="104">
        <v>1</v>
      </c>
      <c r="F43" s="104"/>
      <c r="G43" s="104"/>
      <c r="H43" s="104"/>
      <c r="I43" s="104"/>
      <c r="J43" s="104"/>
      <c r="K43" s="104"/>
      <c r="L43" s="104"/>
      <c r="M43" s="195">
        <v>46700</v>
      </c>
      <c r="N43" s="214">
        <v>26066</v>
      </c>
      <c r="O43" s="195">
        <v>4800</v>
      </c>
      <c r="P43" s="196" t="s">
        <v>378</v>
      </c>
      <c r="Q43" s="196" t="s">
        <v>382</v>
      </c>
      <c r="R43" s="196" t="s">
        <v>383</v>
      </c>
      <c r="S43" s="47" t="s">
        <v>380</v>
      </c>
      <c r="T43" s="47"/>
      <c r="U43" s="67" t="s">
        <v>416</v>
      </c>
    </row>
    <row r="44" spans="1:21" ht="15.75">
      <c r="A44" s="26" t="s">
        <v>1622</v>
      </c>
      <c r="B44" s="46" t="s">
        <v>615</v>
      </c>
      <c r="C44" s="135">
        <v>1</v>
      </c>
      <c r="D44" s="101">
        <f>SUM(E44:L44)</f>
        <v>1</v>
      </c>
      <c r="E44" s="104">
        <v>1</v>
      </c>
      <c r="F44" s="104"/>
      <c r="G44" s="104"/>
      <c r="H44" s="104"/>
      <c r="I44" s="104"/>
      <c r="J44" s="104"/>
      <c r="K44" s="104"/>
      <c r="L44" s="104"/>
      <c r="M44" s="195"/>
      <c r="N44" s="214"/>
      <c r="O44" s="195"/>
      <c r="P44" s="196"/>
      <c r="Q44" s="196"/>
      <c r="R44" s="196"/>
      <c r="S44" s="47" t="s">
        <v>381</v>
      </c>
      <c r="T44" s="47"/>
      <c r="U44" s="136" t="s">
        <v>2323</v>
      </c>
    </row>
    <row r="45" spans="1:21" ht="15.75">
      <c r="A45" s="26"/>
      <c r="B45" s="49" t="s">
        <v>261</v>
      </c>
      <c r="C45" s="115"/>
      <c r="D45" s="194" t="s">
        <v>318</v>
      </c>
      <c r="E45" s="194"/>
      <c r="F45" s="194"/>
      <c r="G45" s="194"/>
      <c r="H45" s="194"/>
      <c r="I45" s="194"/>
      <c r="J45" s="194"/>
      <c r="K45" s="194"/>
      <c r="L45" s="194"/>
      <c r="M45" s="194"/>
      <c r="N45" s="194"/>
      <c r="O45" s="194"/>
      <c r="P45" s="194"/>
      <c r="Q45" s="194"/>
      <c r="R45" s="194"/>
      <c r="S45" s="194"/>
      <c r="T45" s="194"/>
      <c r="U45" s="194"/>
    </row>
  </sheetData>
  <sheetProtection/>
  <mergeCells count="106">
    <mergeCell ref="D45:U45"/>
    <mergeCell ref="D42:U42"/>
    <mergeCell ref="M43:M44"/>
    <mergeCell ref="N43:N44"/>
    <mergeCell ref="O43:O44"/>
    <mergeCell ref="P43:P44"/>
    <mergeCell ref="Q43:Q44"/>
    <mergeCell ref="R43:R44"/>
    <mergeCell ref="M40:M41"/>
    <mergeCell ref="N40:N41"/>
    <mergeCell ref="O40:O41"/>
    <mergeCell ref="P40:P41"/>
    <mergeCell ref="Q40:Q41"/>
    <mergeCell ref="R40:R41"/>
    <mergeCell ref="M37:M38"/>
    <mergeCell ref="N37:N38"/>
    <mergeCell ref="O37:O38"/>
    <mergeCell ref="P37:P38"/>
    <mergeCell ref="Q37:Q38"/>
    <mergeCell ref="R37:R38"/>
    <mergeCell ref="D33:U33"/>
    <mergeCell ref="M34:M35"/>
    <mergeCell ref="N34:N35"/>
    <mergeCell ref="O34:O35"/>
    <mergeCell ref="P34:P35"/>
    <mergeCell ref="Q34:Q35"/>
    <mergeCell ref="R34:R35"/>
    <mergeCell ref="D30:U30"/>
    <mergeCell ref="M31:M32"/>
    <mergeCell ref="N31:N32"/>
    <mergeCell ref="O31:O32"/>
    <mergeCell ref="P31:P32"/>
    <mergeCell ref="Q31:Q32"/>
    <mergeCell ref="R31:R32"/>
    <mergeCell ref="D27:U27"/>
    <mergeCell ref="M28:M29"/>
    <mergeCell ref="N28:N29"/>
    <mergeCell ref="O28:O29"/>
    <mergeCell ref="P28:P29"/>
    <mergeCell ref="Q28:Q29"/>
    <mergeCell ref="R28:R29"/>
    <mergeCell ref="D24:U24"/>
    <mergeCell ref="M25:M26"/>
    <mergeCell ref="N25:N26"/>
    <mergeCell ref="O25:O26"/>
    <mergeCell ref="P25:P26"/>
    <mergeCell ref="Q25:Q26"/>
    <mergeCell ref="R25:R26"/>
    <mergeCell ref="D21:U21"/>
    <mergeCell ref="M22:M23"/>
    <mergeCell ref="N22:N23"/>
    <mergeCell ref="O22:O23"/>
    <mergeCell ref="P22:P23"/>
    <mergeCell ref="Q22:Q23"/>
    <mergeCell ref="R22:R23"/>
    <mergeCell ref="M19:M20"/>
    <mergeCell ref="N19:N20"/>
    <mergeCell ref="O19:O20"/>
    <mergeCell ref="P19:P20"/>
    <mergeCell ref="Q19:Q20"/>
    <mergeCell ref="R19:R20"/>
    <mergeCell ref="M16:M17"/>
    <mergeCell ref="N16:N17"/>
    <mergeCell ref="O16:O17"/>
    <mergeCell ref="P16:P17"/>
    <mergeCell ref="Q16:Q17"/>
    <mergeCell ref="R16:R17"/>
    <mergeCell ref="D12:U12"/>
    <mergeCell ref="M13:M14"/>
    <mergeCell ref="N13:N14"/>
    <mergeCell ref="O13:O14"/>
    <mergeCell ref="P13:P14"/>
    <mergeCell ref="Q13:Q14"/>
    <mergeCell ref="R13:R14"/>
    <mergeCell ref="D9:U9"/>
    <mergeCell ref="M10:M11"/>
    <mergeCell ref="N10:N11"/>
    <mergeCell ref="O10:O11"/>
    <mergeCell ref="P10:P11"/>
    <mergeCell ref="Q10:Q11"/>
    <mergeCell ref="R10:R11"/>
    <mergeCell ref="D6:U6"/>
    <mergeCell ref="M7:M8"/>
    <mergeCell ref="N7:N8"/>
    <mergeCell ref="O7:O8"/>
    <mergeCell ref="P7:P8"/>
    <mergeCell ref="Q7:Q8"/>
    <mergeCell ref="R7:R8"/>
    <mergeCell ref="T2:T3"/>
    <mergeCell ref="U2:U3"/>
    <mergeCell ref="M4:M5"/>
    <mergeCell ref="N4:N5"/>
    <mergeCell ref="O4:O5"/>
    <mergeCell ref="P4:P5"/>
    <mergeCell ref="Q4:Q5"/>
    <mergeCell ref="R4:R5"/>
    <mergeCell ref="A1:U1"/>
    <mergeCell ref="A2:A3"/>
    <mergeCell ref="C2:C3"/>
    <mergeCell ref="D2:D3"/>
    <mergeCell ref="N2:N3"/>
    <mergeCell ref="O2:O3"/>
    <mergeCell ref="P2:P3"/>
    <mergeCell ref="Q2:Q3"/>
    <mergeCell ref="R2:R3"/>
    <mergeCell ref="S2:S3"/>
  </mergeCells>
  <printOptions/>
  <pageMargins left="0" right="0" top="0.5511811023622047" bottom="0.15748031496062992" header="0.31496062992125984" footer="0.31496062992125984"/>
  <pageSetup horizontalDpi="600" verticalDpi="600" orientation="landscape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82"/>
  <sheetViews>
    <sheetView zoomScale="90" zoomScaleNormal="90" zoomScalePageLayoutView="0" workbookViewId="0" topLeftCell="A1">
      <selection activeCell="A1" sqref="A1:T1"/>
    </sheetView>
  </sheetViews>
  <sheetFormatPr defaultColWidth="9.00390625" defaultRowHeight="15.75"/>
  <cols>
    <col min="1" max="1" width="24.75390625" style="0" bestFit="1" customWidth="1"/>
    <col min="2" max="2" width="7.75390625" style="0" hidden="1" customWidth="1"/>
    <col min="3" max="3" width="7.75390625" style="3" hidden="1" customWidth="1"/>
    <col min="4" max="4" width="6.625" style="3" hidden="1" customWidth="1"/>
    <col min="5" max="11" width="6.625" style="4" hidden="1" customWidth="1"/>
    <col min="12" max="12" width="13.25390625" style="0" bestFit="1" customWidth="1"/>
    <col min="13" max="13" width="8.50390625" style="8" bestFit="1" customWidth="1"/>
    <col min="14" max="14" width="9.75390625" style="8" hidden="1" customWidth="1"/>
    <col min="15" max="15" width="9.75390625" style="0" bestFit="1" customWidth="1"/>
    <col min="16" max="16" width="15.875" style="0" hidden="1" customWidth="1"/>
    <col min="17" max="17" width="14.25390625" style="0" hidden="1" customWidth="1"/>
    <col min="18" max="18" width="20.00390625" style="0" bestFit="1" customWidth="1"/>
    <col min="19" max="19" width="9.75390625" style="0" hidden="1" customWidth="1"/>
    <col min="20" max="20" width="14.625" style="0" hidden="1" customWidth="1"/>
  </cols>
  <sheetData>
    <row r="1" spans="1:20" ht="21">
      <c r="A1" s="240" t="s">
        <v>2344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</row>
    <row r="2" spans="1:20" ht="17.25" customHeight="1">
      <c r="A2" s="58" t="s">
        <v>246</v>
      </c>
      <c r="B2" s="203" t="s">
        <v>385</v>
      </c>
      <c r="C2" s="197" t="s">
        <v>281</v>
      </c>
      <c r="D2" s="237">
        <v>42377</v>
      </c>
      <c r="E2" s="237">
        <v>42378</v>
      </c>
      <c r="F2" s="237">
        <v>42379</v>
      </c>
      <c r="G2" s="237">
        <v>42380</v>
      </c>
      <c r="H2" s="237">
        <v>42381</v>
      </c>
      <c r="I2" s="237">
        <v>42382</v>
      </c>
      <c r="J2" s="237">
        <v>42383</v>
      </c>
      <c r="K2" s="237">
        <v>42384</v>
      </c>
      <c r="L2" s="58" t="s">
        <v>247</v>
      </c>
      <c r="M2" s="203" t="s">
        <v>278</v>
      </c>
      <c r="N2" s="203" t="s">
        <v>308</v>
      </c>
      <c r="O2" s="203" t="s">
        <v>248</v>
      </c>
      <c r="P2" s="202" t="s">
        <v>313</v>
      </c>
      <c r="Q2" s="202" t="s">
        <v>277</v>
      </c>
      <c r="R2" s="203" t="s">
        <v>249</v>
      </c>
      <c r="S2" s="203" t="s">
        <v>250</v>
      </c>
      <c r="T2" s="203" t="s">
        <v>251</v>
      </c>
    </row>
    <row r="3" spans="1:20" ht="17.25">
      <c r="A3" s="58" t="s">
        <v>252</v>
      </c>
      <c r="B3" s="203"/>
      <c r="C3" s="197"/>
      <c r="D3" s="237"/>
      <c r="E3" s="237"/>
      <c r="F3" s="237"/>
      <c r="G3" s="237"/>
      <c r="H3" s="237"/>
      <c r="I3" s="237"/>
      <c r="J3" s="237"/>
      <c r="K3" s="237"/>
      <c r="L3" s="58" t="s">
        <v>253</v>
      </c>
      <c r="M3" s="203"/>
      <c r="N3" s="203"/>
      <c r="O3" s="203"/>
      <c r="P3" s="202"/>
      <c r="Q3" s="202"/>
      <c r="R3" s="203"/>
      <c r="S3" s="203"/>
      <c r="T3" s="203"/>
    </row>
    <row r="4" spans="1:20" s="12" customFormat="1" ht="17.25">
      <c r="A4" s="59" t="s">
        <v>254</v>
      </c>
      <c r="B4" s="59">
        <v>37</v>
      </c>
      <c r="C4" s="166">
        <f>SUM(D4:K4)</f>
        <v>2</v>
      </c>
      <c r="D4" s="24">
        <v>2</v>
      </c>
      <c r="E4" s="24"/>
      <c r="F4" s="24"/>
      <c r="G4" s="24"/>
      <c r="H4" s="24"/>
      <c r="I4" s="24"/>
      <c r="J4" s="24"/>
      <c r="K4" s="24"/>
      <c r="L4" s="200">
        <v>28900</v>
      </c>
      <c r="M4" s="200">
        <v>17888</v>
      </c>
      <c r="N4" s="200">
        <v>2800</v>
      </c>
      <c r="O4" s="201" t="s">
        <v>255</v>
      </c>
      <c r="P4" s="201" t="s">
        <v>358</v>
      </c>
      <c r="Q4" s="168" t="s">
        <v>256</v>
      </c>
      <c r="R4" s="60" t="s">
        <v>355</v>
      </c>
      <c r="S4" s="61" t="s">
        <v>257</v>
      </c>
      <c r="T4" s="62" t="s">
        <v>309</v>
      </c>
    </row>
    <row r="5" spans="1:20" s="12" customFormat="1" ht="17.25">
      <c r="A5" s="59" t="s">
        <v>258</v>
      </c>
      <c r="B5" s="59">
        <v>37</v>
      </c>
      <c r="C5" s="166">
        <f>SUM(D5:K5)</f>
        <v>2</v>
      </c>
      <c r="D5" s="24">
        <v>2</v>
      </c>
      <c r="E5" s="24"/>
      <c r="F5" s="24"/>
      <c r="G5" s="24"/>
      <c r="H5" s="24"/>
      <c r="I5" s="24"/>
      <c r="J5" s="24"/>
      <c r="K5" s="24"/>
      <c r="L5" s="200"/>
      <c r="M5" s="200"/>
      <c r="N5" s="200"/>
      <c r="O5" s="201"/>
      <c r="P5" s="201"/>
      <c r="Q5" s="168" t="s">
        <v>259</v>
      </c>
      <c r="R5" s="60" t="s">
        <v>354</v>
      </c>
      <c r="S5" s="61"/>
      <c r="T5" s="62"/>
    </row>
    <row r="6" spans="1:20" s="12" customFormat="1" ht="17.25">
      <c r="A6" s="63" t="s">
        <v>261</v>
      </c>
      <c r="B6" s="63"/>
      <c r="C6" s="194" t="s">
        <v>347</v>
      </c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</row>
    <row r="7" spans="1:20" s="12" customFormat="1" ht="17.25">
      <c r="A7" s="59" t="s">
        <v>267</v>
      </c>
      <c r="B7" s="59">
        <v>1</v>
      </c>
      <c r="C7" s="166">
        <f>SUM(D7:K7)</f>
        <v>1</v>
      </c>
      <c r="D7" s="24">
        <v>1</v>
      </c>
      <c r="E7" s="238" t="s">
        <v>1113</v>
      </c>
      <c r="F7" s="238"/>
      <c r="G7" s="238"/>
      <c r="H7" s="238"/>
      <c r="I7" s="238"/>
      <c r="J7" s="238"/>
      <c r="K7" s="238"/>
      <c r="L7" s="200">
        <v>60900</v>
      </c>
      <c r="M7" s="200">
        <v>39888</v>
      </c>
      <c r="N7" s="200">
        <v>4800</v>
      </c>
      <c r="O7" s="201" t="s">
        <v>268</v>
      </c>
      <c r="P7" s="201" t="s">
        <v>359</v>
      </c>
      <c r="Q7" s="168" t="s">
        <v>265</v>
      </c>
      <c r="R7" s="60" t="s">
        <v>356</v>
      </c>
      <c r="S7" s="61" t="s">
        <v>264</v>
      </c>
      <c r="T7" s="62" t="s">
        <v>309</v>
      </c>
    </row>
    <row r="8" spans="1:20" s="12" customFormat="1" ht="17.25">
      <c r="A8" s="59" t="s">
        <v>269</v>
      </c>
      <c r="B8" s="59">
        <v>1</v>
      </c>
      <c r="C8" s="166">
        <f>SUM(D8:K8)</f>
        <v>1</v>
      </c>
      <c r="D8" s="24">
        <v>1</v>
      </c>
      <c r="E8" s="238"/>
      <c r="F8" s="238"/>
      <c r="G8" s="238"/>
      <c r="H8" s="238"/>
      <c r="I8" s="238"/>
      <c r="J8" s="238"/>
      <c r="K8" s="238"/>
      <c r="L8" s="200"/>
      <c r="M8" s="200"/>
      <c r="N8" s="200"/>
      <c r="O8" s="201"/>
      <c r="P8" s="201"/>
      <c r="Q8" s="168" t="s">
        <v>266</v>
      </c>
      <c r="R8" s="60" t="s">
        <v>357</v>
      </c>
      <c r="S8" s="61"/>
      <c r="T8" s="62"/>
    </row>
    <row r="9" spans="1:20" s="12" customFormat="1" ht="17.25">
      <c r="A9" s="64" t="s">
        <v>261</v>
      </c>
      <c r="B9" s="64"/>
      <c r="C9" s="194" t="s">
        <v>347</v>
      </c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</row>
    <row r="10" spans="1:20" ht="17.25" customHeight="1">
      <c r="A10" s="58" t="s">
        <v>246</v>
      </c>
      <c r="B10" s="203" t="s">
        <v>385</v>
      </c>
      <c r="C10" s="197" t="s">
        <v>281</v>
      </c>
      <c r="D10" s="237">
        <v>42377</v>
      </c>
      <c r="E10" s="237">
        <v>42378</v>
      </c>
      <c r="F10" s="237">
        <v>42379</v>
      </c>
      <c r="G10" s="237">
        <v>42380</v>
      </c>
      <c r="H10" s="237">
        <v>42381</v>
      </c>
      <c r="I10" s="237">
        <v>42382</v>
      </c>
      <c r="J10" s="237">
        <v>42383</v>
      </c>
      <c r="K10" s="237">
        <v>42384</v>
      </c>
      <c r="L10" s="58" t="s">
        <v>247</v>
      </c>
      <c r="M10" s="203" t="s">
        <v>278</v>
      </c>
      <c r="N10" s="203" t="s">
        <v>308</v>
      </c>
      <c r="O10" s="203" t="s">
        <v>248</v>
      </c>
      <c r="P10" s="202" t="s">
        <v>313</v>
      </c>
      <c r="Q10" s="202" t="s">
        <v>277</v>
      </c>
      <c r="R10" s="203" t="s">
        <v>249</v>
      </c>
      <c r="S10" s="203" t="s">
        <v>250</v>
      </c>
      <c r="T10" s="203" t="s">
        <v>251</v>
      </c>
    </row>
    <row r="11" spans="1:20" ht="17.25">
      <c r="A11" s="58" t="s">
        <v>271</v>
      </c>
      <c r="B11" s="203"/>
      <c r="C11" s="197"/>
      <c r="D11" s="237"/>
      <c r="E11" s="237"/>
      <c r="F11" s="237"/>
      <c r="G11" s="237"/>
      <c r="H11" s="237"/>
      <c r="I11" s="237"/>
      <c r="J11" s="237"/>
      <c r="K11" s="237"/>
      <c r="L11" s="58" t="s">
        <v>253</v>
      </c>
      <c r="M11" s="203"/>
      <c r="N11" s="203"/>
      <c r="O11" s="203"/>
      <c r="P11" s="202"/>
      <c r="Q11" s="202"/>
      <c r="R11" s="203"/>
      <c r="S11" s="203"/>
      <c r="T11" s="203"/>
    </row>
    <row r="12" spans="1:20" s="12" customFormat="1" ht="17.25">
      <c r="A12" s="59" t="s">
        <v>275</v>
      </c>
      <c r="B12" s="59">
        <v>1</v>
      </c>
      <c r="C12" s="166">
        <f>SUM(D12:K12)</f>
        <v>1</v>
      </c>
      <c r="D12" s="24">
        <v>1</v>
      </c>
      <c r="E12" s="238" t="s">
        <v>1113</v>
      </c>
      <c r="F12" s="238"/>
      <c r="G12" s="238"/>
      <c r="H12" s="238"/>
      <c r="I12" s="238"/>
      <c r="J12" s="238"/>
      <c r="K12" s="238"/>
      <c r="L12" s="200">
        <v>28900</v>
      </c>
      <c r="M12" s="200">
        <v>20888</v>
      </c>
      <c r="N12" s="200">
        <v>3800</v>
      </c>
      <c r="O12" s="201" t="s">
        <v>263</v>
      </c>
      <c r="P12" s="201" t="s">
        <v>345</v>
      </c>
      <c r="Q12" s="168" t="s">
        <v>272</v>
      </c>
      <c r="R12" s="65" t="s">
        <v>260</v>
      </c>
      <c r="S12" s="61" t="s">
        <v>264</v>
      </c>
      <c r="T12" s="62" t="s">
        <v>309</v>
      </c>
    </row>
    <row r="13" spans="1:20" s="12" customFormat="1" ht="17.25">
      <c r="A13" s="59" t="s">
        <v>276</v>
      </c>
      <c r="B13" s="59">
        <v>1</v>
      </c>
      <c r="C13" s="166">
        <f>SUM(D13:K13)</f>
        <v>1</v>
      </c>
      <c r="D13" s="24">
        <v>1</v>
      </c>
      <c r="E13" s="238"/>
      <c r="F13" s="238"/>
      <c r="G13" s="238"/>
      <c r="H13" s="238"/>
      <c r="I13" s="238"/>
      <c r="J13" s="238"/>
      <c r="K13" s="238"/>
      <c r="L13" s="200"/>
      <c r="M13" s="200"/>
      <c r="N13" s="200"/>
      <c r="O13" s="201"/>
      <c r="P13" s="201"/>
      <c r="Q13" s="168" t="s">
        <v>259</v>
      </c>
      <c r="R13" s="65" t="s">
        <v>274</v>
      </c>
      <c r="S13" s="61"/>
      <c r="T13" s="62"/>
    </row>
    <row r="14" spans="1:20" ht="17.25">
      <c r="A14" s="64" t="s">
        <v>261</v>
      </c>
      <c r="B14" s="64"/>
      <c r="C14" s="194" t="s">
        <v>347</v>
      </c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</row>
    <row r="15" spans="1:20" ht="17.25" customHeight="1">
      <c r="A15" s="58" t="s">
        <v>246</v>
      </c>
      <c r="B15" s="203" t="s">
        <v>385</v>
      </c>
      <c r="C15" s="197" t="s">
        <v>281</v>
      </c>
      <c r="D15" s="237">
        <v>42377</v>
      </c>
      <c r="E15" s="237">
        <v>42378</v>
      </c>
      <c r="F15" s="237">
        <v>42379</v>
      </c>
      <c r="G15" s="237">
        <v>42380</v>
      </c>
      <c r="H15" s="237">
        <v>42381</v>
      </c>
      <c r="I15" s="237">
        <v>42382</v>
      </c>
      <c r="J15" s="237">
        <v>42383</v>
      </c>
      <c r="K15" s="237">
        <v>42384</v>
      </c>
      <c r="L15" s="58" t="s">
        <v>247</v>
      </c>
      <c r="M15" s="203" t="s">
        <v>278</v>
      </c>
      <c r="N15" s="203" t="s">
        <v>308</v>
      </c>
      <c r="O15" s="203" t="s">
        <v>248</v>
      </c>
      <c r="P15" s="202" t="s">
        <v>313</v>
      </c>
      <c r="Q15" s="202" t="s">
        <v>277</v>
      </c>
      <c r="R15" s="203" t="s">
        <v>249</v>
      </c>
      <c r="S15" s="203" t="s">
        <v>250</v>
      </c>
      <c r="T15" s="203" t="s">
        <v>251</v>
      </c>
    </row>
    <row r="16" spans="1:20" ht="17.25">
      <c r="A16" s="58" t="s">
        <v>310</v>
      </c>
      <c r="B16" s="203"/>
      <c r="C16" s="197"/>
      <c r="D16" s="237"/>
      <c r="E16" s="237"/>
      <c r="F16" s="237"/>
      <c r="G16" s="237"/>
      <c r="H16" s="237"/>
      <c r="I16" s="237"/>
      <c r="J16" s="237"/>
      <c r="K16" s="237"/>
      <c r="L16" s="58" t="s">
        <v>253</v>
      </c>
      <c r="M16" s="203"/>
      <c r="N16" s="203"/>
      <c r="O16" s="203"/>
      <c r="P16" s="202"/>
      <c r="Q16" s="202"/>
      <c r="R16" s="203"/>
      <c r="S16" s="203"/>
      <c r="T16" s="203"/>
    </row>
    <row r="17" spans="1:20" s="12" customFormat="1" ht="17.25">
      <c r="A17" s="59" t="s">
        <v>315</v>
      </c>
      <c r="B17" s="59"/>
      <c r="C17" s="166">
        <f>SUM(D17:K17)</f>
        <v>0</v>
      </c>
      <c r="D17" s="238" t="s">
        <v>1111</v>
      </c>
      <c r="E17" s="238"/>
      <c r="F17" s="238"/>
      <c r="G17" s="238"/>
      <c r="H17" s="238"/>
      <c r="I17" s="238"/>
      <c r="J17" s="238"/>
      <c r="K17" s="238"/>
      <c r="L17" s="200">
        <v>41000</v>
      </c>
      <c r="M17" s="200">
        <v>31000</v>
      </c>
      <c r="N17" s="200">
        <v>5800</v>
      </c>
      <c r="O17" s="66"/>
      <c r="P17" s="201" t="s">
        <v>312</v>
      </c>
      <c r="Q17" s="168" t="s">
        <v>314</v>
      </c>
      <c r="R17" s="60" t="s">
        <v>317</v>
      </c>
      <c r="S17" s="61"/>
      <c r="T17" s="204" t="s">
        <v>309</v>
      </c>
    </row>
    <row r="18" spans="1:20" s="12" customFormat="1" ht="17.25">
      <c r="A18" s="59" t="s">
        <v>273</v>
      </c>
      <c r="B18" s="59"/>
      <c r="C18" s="166">
        <f>SUM(D18:K18)</f>
        <v>0</v>
      </c>
      <c r="D18" s="238"/>
      <c r="E18" s="238"/>
      <c r="F18" s="238"/>
      <c r="G18" s="238"/>
      <c r="H18" s="238"/>
      <c r="I18" s="238"/>
      <c r="J18" s="238"/>
      <c r="K18" s="238"/>
      <c r="L18" s="200"/>
      <c r="M18" s="200"/>
      <c r="N18" s="200"/>
      <c r="O18" s="168" t="s">
        <v>311</v>
      </c>
      <c r="P18" s="201"/>
      <c r="Q18" s="201" t="s">
        <v>316</v>
      </c>
      <c r="R18" s="60" t="s">
        <v>325</v>
      </c>
      <c r="S18" s="61" t="s">
        <v>257</v>
      </c>
      <c r="T18" s="204"/>
    </row>
    <row r="19" spans="1:20" s="12" customFormat="1" ht="17.25">
      <c r="A19" s="59" t="s">
        <v>273</v>
      </c>
      <c r="B19" s="59"/>
      <c r="C19" s="166">
        <f>SUM(D19:K19)</f>
        <v>0</v>
      </c>
      <c r="D19" s="238"/>
      <c r="E19" s="238"/>
      <c r="F19" s="238"/>
      <c r="G19" s="238"/>
      <c r="H19" s="238"/>
      <c r="I19" s="238"/>
      <c r="J19" s="238"/>
      <c r="K19" s="238"/>
      <c r="L19" s="200"/>
      <c r="M19" s="200"/>
      <c r="N19" s="200"/>
      <c r="O19" s="168" t="s">
        <v>311</v>
      </c>
      <c r="P19" s="201"/>
      <c r="Q19" s="201"/>
      <c r="R19" s="60" t="s">
        <v>325</v>
      </c>
      <c r="S19" s="61" t="s">
        <v>257</v>
      </c>
      <c r="T19" s="204"/>
    </row>
    <row r="20" spans="1:20" s="12" customFormat="1" ht="17.25">
      <c r="A20" s="63" t="s">
        <v>261</v>
      </c>
      <c r="B20" s="63"/>
      <c r="C20" s="194" t="s">
        <v>318</v>
      </c>
      <c r="D20" s="194"/>
      <c r="E20" s="194"/>
      <c r="F20" s="194"/>
      <c r="G20" s="194"/>
      <c r="H20" s="194"/>
      <c r="I20" s="194"/>
      <c r="J20" s="194"/>
      <c r="K20" s="194"/>
      <c r="L20" s="194"/>
      <c r="M20" s="194"/>
      <c r="N20" s="194"/>
      <c r="O20" s="194"/>
      <c r="P20" s="194"/>
      <c r="Q20" s="194"/>
      <c r="R20" s="194"/>
      <c r="S20" s="194"/>
      <c r="T20" s="194"/>
    </row>
    <row r="21" spans="1:20" s="12" customFormat="1" ht="17.25">
      <c r="A21" s="59" t="s">
        <v>319</v>
      </c>
      <c r="B21" s="59"/>
      <c r="C21" s="166">
        <f>SUM(D21:K21)</f>
        <v>0</v>
      </c>
      <c r="D21" s="238" t="s">
        <v>1111</v>
      </c>
      <c r="E21" s="238"/>
      <c r="F21" s="238"/>
      <c r="G21" s="238"/>
      <c r="H21" s="238"/>
      <c r="I21" s="238"/>
      <c r="J21" s="238"/>
      <c r="K21" s="238"/>
      <c r="L21" s="200">
        <v>47900</v>
      </c>
      <c r="M21" s="200">
        <v>37900</v>
      </c>
      <c r="N21" s="200">
        <v>7600</v>
      </c>
      <c r="O21" s="66"/>
      <c r="P21" s="201" t="s">
        <v>322</v>
      </c>
      <c r="Q21" s="168" t="s">
        <v>314</v>
      </c>
      <c r="R21" s="60" t="s">
        <v>324</v>
      </c>
      <c r="S21" s="61"/>
      <c r="T21" s="204" t="s">
        <v>309</v>
      </c>
    </row>
    <row r="22" spans="1:20" s="12" customFormat="1" ht="17.25">
      <c r="A22" s="59" t="s">
        <v>273</v>
      </c>
      <c r="B22" s="59"/>
      <c r="C22" s="166">
        <f>SUM(D22:K22)</f>
        <v>0</v>
      </c>
      <c r="D22" s="238"/>
      <c r="E22" s="238"/>
      <c r="F22" s="238"/>
      <c r="G22" s="238"/>
      <c r="H22" s="238"/>
      <c r="I22" s="238"/>
      <c r="J22" s="238"/>
      <c r="K22" s="238"/>
      <c r="L22" s="200"/>
      <c r="M22" s="200"/>
      <c r="N22" s="200"/>
      <c r="O22" s="168" t="s">
        <v>311</v>
      </c>
      <c r="P22" s="201"/>
      <c r="Q22" s="201" t="s">
        <v>316</v>
      </c>
      <c r="R22" s="60" t="s">
        <v>325</v>
      </c>
      <c r="S22" s="61" t="s">
        <v>257</v>
      </c>
      <c r="T22" s="204"/>
    </row>
    <row r="23" spans="1:20" s="12" customFormat="1" ht="17.25">
      <c r="A23" s="59" t="s">
        <v>320</v>
      </c>
      <c r="B23" s="59"/>
      <c r="C23" s="166">
        <f>SUM(D23:K23)</f>
        <v>0</v>
      </c>
      <c r="D23" s="238"/>
      <c r="E23" s="238"/>
      <c r="F23" s="238"/>
      <c r="G23" s="238"/>
      <c r="H23" s="238"/>
      <c r="I23" s="238"/>
      <c r="J23" s="238"/>
      <c r="K23" s="238"/>
      <c r="L23" s="200"/>
      <c r="M23" s="200"/>
      <c r="N23" s="200"/>
      <c r="O23" s="168" t="s">
        <v>321</v>
      </c>
      <c r="P23" s="201"/>
      <c r="Q23" s="201"/>
      <c r="R23" s="60" t="s">
        <v>325</v>
      </c>
      <c r="S23" s="61" t="s">
        <v>323</v>
      </c>
      <c r="T23" s="204"/>
    </row>
    <row r="24" spans="1:20" s="12" customFormat="1" ht="17.25">
      <c r="A24" s="63" t="s">
        <v>261</v>
      </c>
      <c r="B24" s="63"/>
      <c r="C24" s="194" t="s">
        <v>318</v>
      </c>
      <c r="D24" s="194"/>
      <c r="E24" s="194"/>
      <c r="F24" s="194"/>
      <c r="G24" s="194"/>
      <c r="H24" s="194"/>
      <c r="I24" s="194"/>
      <c r="J24" s="194"/>
      <c r="K24" s="194"/>
      <c r="L24" s="194"/>
      <c r="M24" s="194"/>
      <c r="N24" s="194"/>
      <c r="O24" s="194"/>
      <c r="P24" s="194"/>
      <c r="Q24" s="194"/>
      <c r="R24" s="194"/>
      <c r="S24" s="194"/>
      <c r="T24" s="194"/>
    </row>
    <row r="25" spans="1:20" s="12" customFormat="1" ht="17.25">
      <c r="A25" s="59" t="s">
        <v>326</v>
      </c>
      <c r="B25" s="59"/>
      <c r="C25" s="166">
        <f>SUM(D25:K25)</f>
        <v>0</v>
      </c>
      <c r="D25" s="238" t="s">
        <v>1111</v>
      </c>
      <c r="E25" s="238"/>
      <c r="F25" s="238"/>
      <c r="G25" s="238"/>
      <c r="H25" s="238"/>
      <c r="I25" s="238"/>
      <c r="J25" s="238"/>
      <c r="K25" s="238"/>
      <c r="L25" s="200">
        <v>52900</v>
      </c>
      <c r="M25" s="200">
        <v>42900</v>
      </c>
      <c r="N25" s="200">
        <v>8800</v>
      </c>
      <c r="O25" s="66"/>
      <c r="P25" s="201" t="s">
        <v>328</v>
      </c>
      <c r="Q25" s="168" t="s">
        <v>330</v>
      </c>
      <c r="R25" s="60" t="s">
        <v>324</v>
      </c>
      <c r="S25" s="61"/>
      <c r="T25" s="204" t="s">
        <v>309</v>
      </c>
    </row>
    <row r="26" spans="1:20" s="12" customFormat="1" ht="17.25">
      <c r="A26" s="59" t="s">
        <v>273</v>
      </c>
      <c r="B26" s="59"/>
      <c r="C26" s="166">
        <f>SUM(D26:K26)</f>
        <v>0</v>
      </c>
      <c r="D26" s="238"/>
      <c r="E26" s="238"/>
      <c r="F26" s="238"/>
      <c r="G26" s="238"/>
      <c r="H26" s="238"/>
      <c r="I26" s="238"/>
      <c r="J26" s="238"/>
      <c r="K26" s="238"/>
      <c r="L26" s="200"/>
      <c r="M26" s="200"/>
      <c r="N26" s="200"/>
      <c r="O26" s="168" t="s">
        <v>311</v>
      </c>
      <c r="P26" s="201"/>
      <c r="Q26" s="201" t="s">
        <v>316</v>
      </c>
      <c r="R26" s="60" t="s">
        <v>325</v>
      </c>
      <c r="S26" s="61" t="s">
        <v>257</v>
      </c>
      <c r="T26" s="204"/>
    </row>
    <row r="27" spans="1:20" s="12" customFormat="1" ht="17.25">
      <c r="A27" s="59" t="s">
        <v>327</v>
      </c>
      <c r="B27" s="59"/>
      <c r="C27" s="166">
        <f>SUM(D27:K27)</f>
        <v>0</v>
      </c>
      <c r="D27" s="238"/>
      <c r="E27" s="238"/>
      <c r="F27" s="238"/>
      <c r="G27" s="238"/>
      <c r="H27" s="238"/>
      <c r="I27" s="238"/>
      <c r="J27" s="238"/>
      <c r="K27" s="238"/>
      <c r="L27" s="200"/>
      <c r="M27" s="200"/>
      <c r="N27" s="200"/>
      <c r="O27" s="168" t="s">
        <v>329</v>
      </c>
      <c r="P27" s="201"/>
      <c r="Q27" s="201"/>
      <c r="R27" s="60" t="s">
        <v>331</v>
      </c>
      <c r="S27" s="61" t="s">
        <v>323</v>
      </c>
      <c r="T27" s="204"/>
    </row>
    <row r="28" spans="1:20" s="12" customFormat="1" ht="17.25">
      <c r="A28" s="63" t="s">
        <v>261</v>
      </c>
      <c r="B28" s="63"/>
      <c r="C28" s="194" t="s">
        <v>318</v>
      </c>
      <c r="D28" s="194"/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94"/>
      <c r="P28" s="194"/>
      <c r="Q28" s="194"/>
      <c r="R28" s="194"/>
      <c r="S28" s="194"/>
      <c r="T28" s="194"/>
    </row>
    <row r="29" spans="1:20" s="12" customFormat="1" ht="17.25">
      <c r="A29" s="59" t="s">
        <v>332</v>
      </c>
      <c r="B29" s="59"/>
      <c r="C29" s="166">
        <f>SUM(D29:K29)</f>
        <v>0</v>
      </c>
      <c r="D29" s="238" t="s">
        <v>1111</v>
      </c>
      <c r="E29" s="238"/>
      <c r="F29" s="238"/>
      <c r="G29" s="238"/>
      <c r="H29" s="238"/>
      <c r="I29" s="238"/>
      <c r="J29" s="238"/>
      <c r="K29" s="238"/>
      <c r="L29" s="200">
        <v>64900</v>
      </c>
      <c r="M29" s="200">
        <v>54900</v>
      </c>
      <c r="N29" s="200">
        <v>10000</v>
      </c>
      <c r="O29" s="66"/>
      <c r="P29" s="201" t="s">
        <v>334</v>
      </c>
      <c r="Q29" s="168" t="s">
        <v>335</v>
      </c>
      <c r="R29" s="60" t="s">
        <v>336</v>
      </c>
      <c r="S29" s="61"/>
      <c r="T29" s="204" t="s">
        <v>309</v>
      </c>
    </row>
    <row r="30" spans="1:20" s="12" customFormat="1" ht="17.25">
      <c r="A30" s="59" t="s">
        <v>327</v>
      </c>
      <c r="B30" s="59"/>
      <c r="C30" s="166">
        <f>SUM(D30:K30)</f>
        <v>0</v>
      </c>
      <c r="D30" s="238"/>
      <c r="E30" s="238"/>
      <c r="F30" s="238"/>
      <c r="G30" s="238"/>
      <c r="H30" s="238"/>
      <c r="I30" s="238"/>
      <c r="J30" s="238"/>
      <c r="K30" s="238"/>
      <c r="L30" s="200"/>
      <c r="M30" s="200"/>
      <c r="N30" s="200"/>
      <c r="O30" s="168" t="s">
        <v>333</v>
      </c>
      <c r="P30" s="201"/>
      <c r="Q30" s="201" t="s">
        <v>337</v>
      </c>
      <c r="R30" s="60" t="s">
        <v>331</v>
      </c>
      <c r="S30" s="61" t="s">
        <v>323</v>
      </c>
      <c r="T30" s="204"/>
    </row>
    <row r="31" spans="1:20" s="12" customFormat="1" ht="17.25">
      <c r="A31" s="59" t="s">
        <v>327</v>
      </c>
      <c r="B31" s="59"/>
      <c r="C31" s="166">
        <f>SUM(D31:K31)</f>
        <v>0</v>
      </c>
      <c r="D31" s="238"/>
      <c r="E31" s="238"/>
      <c r="F31" s="238"/>
      <c r="G31" s="238"/>
      <c r="H31" s="238"/>
      <c r="I31" s="238"/>
      <c r="J31" s="238"/>
      <c r="K31" s="238"/>
      <c r="L31" s="200"/>
      <c r="M31" s="200"/>
      <c r="N31" s="200"/>
      <c r="O31" s="168" t="s">
        <v>329</v>
      </c>
      <c r="P31" s="201"/>
      <c r="Q31" s="201"/>
      <c r="R31" s="60" t="s">
        <v>331</v>
      </c>
      <c r="S31" s="61" t="s">
        <v>323</v>
      </c>
      <c r="T31" s="204"/>
    </row>
    <row r="32" spans="1:20" s="12" customFormat="1" ht="17.25">
      <c r="A32" s="63" t="s">
        <v>261</v>
      </c>
      <c r="B32" s="63"/>
      <c r="C32" s="194" t="s">
        <v>318</v>
      </c>
      <c r="D32" s="194"/>
      <c r="E32" s="194"/>
      <c r="F32" s="194"/>
      <c r="G32" s="194"/>
      <c r="H32" s="194"/>
      <c r="I32" s="194"/>
      <c r="J32" s="194"/>
      <c r="K32" s="194"/>
      <c r="L32" s="194"/>
      <c r="M32" s="194"/>
      <c r="N32" s="194"/>
      <c r="O32" s="194"/>
      <c r="P32" s="194"/>
      <c r="Q32" s="194"/>
      <c r="R32" s="194"/>
      <c r="S32" s="194"/>
      <c r="T32" s="194"/>
    </row>
    <row r="33" spans="1:20" s="12" customFormat="1" ht="17.25">
      <c r="A33" s="59" t="s">
        <v>338</v>
      </c>
      <c r="B33" s="59"/>
      <c r="C33" s="166">
        <f>SUM(D33:K33)</f>
        <v>0</v>
      </c>
      <c r="D33" s="238" t="s">
        <v>1111</v>
      </c>
      <c r="E33" s="238"/>
      <c r="F33" s="238"/>
      <c r="G33" s="238"/>
      <c r="H33" s="238"/>
      <c r="I33" s="238"/>
      <c r="J33" s="238"/>
      <c r="K33" s="238"/>
      <c r="L33" s="200">
        <v>74900</v>
      </c>
      <c r="M33" s="200">
        <v>62900</v>
      </c>
      <c r="N33" s="200">
        <v>14000</v>
      </c>
      <c r="O33" s="66"/>
      <c r="P33" s="201" t="s">
        <v>341</v>
      </c>
      <c r="Q33" s="168" t="s">
        <v>335</v>
      </c>
      <c r="R33" s="60" t="s">
        <v>342</v>
      </c>
      <c r="S33" s="61"/>
      <c r="T33" s="204" t="s">
        <v>309</v>
      </c>
    </row>
    <row r="34" spans="1:20" s="12" customFormat="1" ht="17.25">
      <c r="A34" s="59" t="s">
        <v>339</v>
      </c>
      <c r="B34" s="59"/>
      <c r="C34" s="166">
        <f>SUM(D34:K34)</f>
        <v>0</v>
      </c>
      <c r="D34" s="238"/>
      <c r="E34" s="238"/>
      <c r="F34" s="238"/>
      <c r="G34" s="238"/>
      <c r="H34" s="238"/>
      <c r="I34" s="238"/>
      <c r="J34" s="238"/>
      <c r="K34" s="238"/>
      <c r="L34" s="200"/>
      <c r="M34" s="200"/>
      <c r="N34" s="200"/>
      <c r="O34" s="168" t="s">
        <v>340</v>
      </c>
      <c r="P34" s="201"/>
      <c r="Q34" s="201" t="s">
        <v>337</v>
      </c>
      <c r="R34" s="60" t="s">
        <v>343</v>
      </c>
      <c r="S34" s="61" t="s">
        <v>344</v>
      </c>
      <c r="T34" s="204"/>
    </row>
    <row r="35" spans="1:20" s="12" customFormat="1" ht="17.25">
      <c r="A35" s="59" t="s">
        <v>339</v>
      </c>
      <c r="B35" s="59"/>
      <c r="C35" s="166">
        <f>SUM(D35:K35)</f>
        <v>0</v>
      </c>
      <c r="D35" s="238"/>
      <c r="E35" s="238"/>
      <c r="F35" s="238"/>
      <c r="G35" s="238"/>
      <c r="H35" s="238"/>
      <c r="I35" s="238"/>
      <c r="J35" s="238"/>
      <c r="K35" s="238"/>
      <c r="L35" s="200"/>
      <c r="M35" s="200"/>
      <c r="N35" s="200"/>
      <c r="O35" s="168" t="s">
        <v>340</v>
      </c>
      <c r="P35" s="201"/>
      <c r="Q35" s="201"/>
      <c r="R35" s="60" t="s">
        <v>343</v>
      </c>
      <c r="S35" s="61" t="s">
        <v>344</v>
      </c>
      <c r="T35" s="204"/>
    </row>
    <row r="36" spans="1:20" s="12" customFormat="1" ht="17.25">
      <c r="A36" s="63" t="s">
        <v>261</v>
      </c>
      <c r="B36" s="63"/>
      <c r="C36" s="194" t="s">
        <v>318</v>
      </c>
      <c r="D36" s="194"/>
      <c r="E36" s="194"/>
      <c r="F36" s="194"/>
      <c r="G36" s="194"/>
      <c r="H36" s="194"/>
      <c r="I36" s="194"/>
      <c r="J36" s="194"/>
      <c r="K36" s="194"/>
      <c r="L36" s="194"/>
      <c r="M36" s="194"/>
      <c r="N36" s="194"/>
      <c r="O36" s="194"/>
      <c r="P36" s="194"/>
      <c r="Q36" s="194"/>
      <c r="R36" s="194"/>
      <c r="S36" s="194"/>
      <c r="T36" s="194"/>
    </row>
    <row r="37" spans="1:20" ht="17.25">
      <c r="A37" s="58" t="s">
        <v>691</v>
      </c>
      <c r="B37" s="203" t="s">
        <v>385</v>
      </c>
      <c r="C37" s="197" t="s">
        <v>281</v>
      </c>
      <c r="D37" s="237">
        <v>42377</v>
      </c>
      <c r="E37" s="237">
        <v>42378</v>
      </c>
      <c r="F37" s="237">
        <v>42379</v>
      </c>
      <c r="G37" s="237">
        <v>42380</v>
      </c>
      <c r="H37" s="237">
        <v>42381</v>
      </c>
      <c r="I37" s="237">
        <v>42382</v>
      </c>
      <c r="J37" s="237">
        <v>42383</v>
      </c>
      <c r="K37" s="237">
        <v>42384</v>
      </c>
      <c r="L37" s="58" t="s">
        <v>247</v>
      </c>
      <c r="M37" s="203" t="s">
        <v>278</v>
      </c>
      <c r="N37" s="203" t="s">
        <v>308</v>
      </c>
      <c r="O37" s="203" t="s">
        <v>248</v>
      </c>
      <c r="P37" s="202" t="s">
        <v>698</v>
      </c>
      <c r="Q37" s="202" t="s">
        <v>277</v>
      </c>
      <c r="R37" s="203" t="s">
        <v>695</v>
      </c>
      <c r="S37" s="203" t="s">
        <v>250</v>
      </c>
      <c r="T37" s="203" t="s">
        <v>251</v>
      </c>
    </row>
    <row r="38" spans="1:20" ht="17.25">
      <c r="A38" s="58" t="s">
        <v>252</v>
      </c>
      <c r="B38" s="203"/>
      <c r="C38" s="197"/>
      <c r="D38" s="237"/>
      <c r="E38" s="237"/>
      <c r="F38" s="237"/>
      <c r="G38" s="237"/>
      <c r="H38" s="237"/>
      <c r="I38" s="237"/>
      <c r="J38" s="237"/>
      <c r="K38" s="237"/>
      <c r="L38" s="58" t="s">
        <v>253</v>
      </c>
      <c r="M38" s="203"/>
      <c r="N38" s="203"/>
      <c r="O38" s="203"/>
      <c r="P38" s="202"/>
      <c r="Q38" s="202"/>
      <c r="R38" s="203"/>
      <c r="S38" s="203"/>
      <c r="T38" s="203"/>
    </row>
    <row r="39" spans="1:20" s="12" customFormat="1" ht="17.25">
      <c r="A39" s="59" t="s">
        <v>692</v>
      </c>
      <c r="B39" s="59">
        <v>3</v>
      </c>
      <c r="C39" s="166">
        <f>SUM(D39:K39)</f>
        <v>1</v>
      </c>
      <c r="D39" s="24">
        <v>1</v>
      </c>
      <c r="E39" s="239"/>
      <c r="F39" s="239"/>
      <c r="G39" s="239"/>
      <c r="H39" s="239"/>
      <c r="I39" s="239"/>
      <c r="J39" s="239"/>
      <c r="K39" s="239"/>
      <c r="L39" s="200">
        <v>28900</v>
      </c>
      <c r="M39" s="200">
        <v>19888</v>
      </c>
      <c r="N39" s="200">
        <v>2800</v>
      </c>
      <c r="O39" s="201" t="s">
        <v>700</v>
      </c>
      <c r="P39" s="205" t="s">
        <v>699</v>
      </c>
      <c r="Q39" s="168" t="s">
        <v>694</v>
      </c>
      <c r="R39" s="60" t="s">
        <v>697</v>
      </c>
      <c r="S39" s="61" t="s">
        <v>257</v>
      </c>
      <c r="T39" s="62" t="s">
        <v>309</v>
      </c>
    </row>
    <row r="40" spans="1:20" s="12" customFormat="1" ht="17.25">
      <c r="A40" s="59" t="s">
        <v>693</v>
      </c>
      <c r="B40" s="59">
        <v>3</v>
      </c>
      <c r="C40" s="166">
        <f>SUM(D40:K40)</f>
        <v>1</v>
      </c>
      <c r="D40" s="24">
        <v>1</v>
      </c>
      <c r="E40" s="239"/>
      <c r="F40" s="239"/>
      <c r="G40" s="239"/>
      <c r="H40" s="239"/>
      <c r="I40" s="239"/>
      <c r="J40" s="239"/>
      <c r="K40" s="239"/>
      <c r="L40" s="200"/>
      <c r="M40" s="200"/>
      <c r="N40" s="200"/>
      <c r="O40" s="201"/>
      <c r="P40" s="205"/>
      <c r="Q40" s="168" t="s">
        <v>259</v>
      </c>
      <c r="R40" s="60" t="s">
        <v>696</v>
      </c>
      <c r="S40" s="61"/>
      <c r="T40" s="62"/>
    </row>
    <row r="41" spans="1:20" s="12" customFormat="1" ht="17.25">
      <c r="A41" s="63" t="s">
        <v>261</v>
      </c>
      <c r="B41" s="63"/>
      <c r="C41" s="194" t="s">
        <v>318</v>
      </c>
      <c r="D41" s="194"/>
      <c r="E41" s="194"/>
      <c r="F41" s="194"/>
      <c r="G41" s="194"/>
      <c r="H41" s="194"/>
      <c r="I41" s="194"/>
      <c r="J41" s="194"/>
      <c r="K41" s="194"/>
      <c r="L41" s="194"/>
      <c r="M41" s="194"/>
      <c r="N41" s="194"/>
      <c r="O41" s="194"/>
      <c r="P41" s="194"/>
      <c r="Q41" s="194"/>
      <c r="R41" s="194"/>
      <c r="S41" s="194"/>
      <c r="T41" s="194"/>
    </row>
    <row r="42" spans="1:20" s="12" customFormat="1" ht="17.25" customHeight="1">
      <c r="A42" s="59" t="s">
        <v>701</v>
      </c>
      <c r="B42" s="59">
        <v>11</v>
      </c>
      <c r="C42" s="166">
        <f>SUM(D42:K42)</f>
        <v>1</v>
      </c>
      <c r="D42" s="24">
        <v>1</v>
      </c>
      <c r="E42" s="24"/>
      <c r="F42" s="24"/>
      <c r="G42" s="24"/>
      <c r="H42" s="24"/>
      <c r="I42" s="24"/>
      <c r="J42" s="24"/>
      <c r="K42" s="24"/>
      <c r="L42" s="200">
        <v>30900</v>
      </c>
      <c r="M42" s="200">
        <v>21888</v>
      </c>
      <c r="N42" s="200">
        <v>2800</v>
      </c>
      <c r="O42" s="201" t="s">
        <v>262</v>
      </c>
      <c r="P42" s="205" t="s">
        <v>709</v>
      </c>
      <c r="Q42" s="168" t="s">
        <v>694</v>
      </c>
      <c r="R42" s="60" t="s">
        <v>703</v>
      </c>
      <c r="S42" s="61" t="s">
        <v>257</v>
      </c>
      <c r="T42" s="62" t="s">
        <v>309</v>
      </c>
    </row>
    <row r="43" spans="1:20" s="12" customFormat="1" ht="17.25">
      <c r="A43" s="59" t="s">
        <v>702</v>
      </c>
      <c r="B43" s="59">
        <v>11</v>
      </c>
      <c r="C43" s="166">
        <f>SUM(D43:K43)</f>
        <v>1</v>
      </c>
      <c r="D43" s="24">
        <v>1</v>
      </c>
      <c r="E43" s="24"/>
      <c r="F43" s="24"/>
      <c r="G43" s="24"/>
      <c r="H43" s="24"/>
      <c r="I43" s="24"/>
      <c r="J43" s="24"/>
      <c r="K43" s="24"/>
      <c r="L43" s="200"/>
      <c r="M43" s="200"/>
      <c r="N43" s="200"/>
      <c r="O43" s="201"/>
      <c r="P43" s="205"/>
      <c r="Q43" s="168" t="s">
        <v>259</v>
      </c>
      <c r="R43" s="60" t="s">
        <v>696</v>
      </c>
      <c r="S43" s="61"/>
      <c r="T43" s="62"/>
    </row>
    <row r="44" spans="1:20" s="12" customFormat="1" ht="17.25">
      <c r="A44" s="63" t="s">
        <v>261</v>
      </c>
      <c r="B44" s="63"/>
      <c r="C44" s="194" t="s">
        <v>318</v>
      </c>
      <c r="D44" s="194"/>
      <c r="E44" s="194"/>
      <c r="F44" s="194"/>
      <c r="G44" s="194"/>
      <c r="H44" s="194"/>
      <c r="I44" s="194"/>
      <c r="J44" s="194"/>
      <c r="K44" s="194"/>
      <c r="L44" s="194"/>
      <c r="M44" s="194"/>
      <c r="N44" s="194"/>
      <c r="O44" s="194"/>
      <c r="P44" s="194"/>
      <c r="Q44" s="194"/>
      <c r="R44" s="194"/>
      <c r="S44" s="194"/>
      <c r="T44" s="194"/>
    </row>
    <row r="45" spans="1:20" s="12" customFormat="1" ht="17.25">
      <c r="A45" s="59" t="s">
        <v>704</v>
      </c>
      <c r="B45" s="59">
        <v>3</v>
      </c>
      <c r="C45" s="166">
        <f>SUM(D45:K45)</f>
        <v>1</v>
      </c>
      <c r="D45" s="24">
        <v>1</v>
      </c>
      <c r="E45" s="24"/>
      <c r="F45" s="24"/>
      <c r="G45" s="24"/>
      <c r="H45" s="24"/>
      <c r="I45" s="24"/>
      <c r="J45" s="24"/>
      <c r="K45" s="24"/>
      <c r="L45" s="200">
        <v>42900</v>
      </c>
      <c r="M45" s="200">
        <v>30888</v>
      </c>
      <c r="N45" s="200">
        <v>3800</v>
      </c>
      <c r="O45" s="201" t="s">
        <v>705</v>
      </c>
      <c r="P45" s="205" t="s">
        <v>706</v>
      </c>
      <c r="Q45" s="168" t="s">
        <v>694</v>
      </c>
      <c r="R45" s="60" t="s">
        <v>703</v>
      </c>
      <c r="S45" s="61" t="s">
        <v>264</v>
      </c>
      <c r="T45" s="62" t="s">
        <v>309</v>
      </c>
    </row>
    <row r="46" spans="1:20" s="12" customFormat="1" ht="17.25">
      <c r="A46" s="59" t="s">
        <v>708</v>
      </c>
      <c r="B46" s="59">
        <v>3</v>
      </c>
      <c r="C46" s="166">
        <f>SUM(D46:K46)</f>
        <v>1</v>
      </c>
      <c r="D46" s="24">
        <v>1</v>
      </c>
      <c r="E46" s="24"/>
      <c r="F46" s="24"/>
      <c r="G46" s="24"/>
      <c r="H46" s="24"/>
      <c r="I46" s="24"/>
      <c r="J46" s="24"/>
      <c r="K46" s="24"/>
      <c r="L46" s="200"/>
      <c r="M46" s="200"/>
      <c r="N46" s="200"/>
      <c r="O46" s="201"/>
      <c r="P46" s="205"/>
      <c r="Q46" s="168" t="s">
        <v>259</v>
      </c>
      <c r="R46" s="60" t="s">
        <v>707</v>
      </c>
      <c r="S46" s="61"/>
      <c r="T46" s="62"/>
    </row>
    <row r="47" spans="1:20" s="12" customFormat="1" ht="17.25">
      <c r="A47" s="64" t="s">
        <v>261</v>
      </c>
      <c r="B47" s="64"/>
      <c r="C47" s="194" t="s">
        <v>318</v>
      </c>
      <c r="D47" s="194"/>
      <c r="E47" s="194"/>
      <c r="F47" s="194"/>
      <c r="G47" s="194"/>
      <c r="H47" s="194"/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94"/>
      <c r="T47" s="194"/>
    </row>
    <row r="48" spans="1:20" s="12" customFormat="1" ht="17.25" customHeight="1">
      <c r="A48" s="59" t="s">
        <v>715</v>
      </c>
      <c r="B48" s="59"/>
      <c r="C48" s="166">
        <f>SUM(D48:K48)</f>
        <v>0</v>
      </c>
      <c r="D48" s="238" t="s">
        <v>1112</v>
      </c>
      <c r="E48" s="238"/>
      <c r="F48" s="238"/>
      <c r="G48" s="238"/>
      <c r="H48" s="238"/>
      <c r="I48" s="238"/>
      <c r="J48" s="238"/>
      <c r="K48" s="238"/>
      <c r="L48" s="200">
        <v>47900</v>
      </c>
      <c r="M48" s="200">
        <v>34888</v>
      </c>
      <c r="N48" s="200">
        <v>3800</v>
      </c>
      <c r="O48" s="201" t="s">
        <v>710</v>
      </c>
      <c r="P48" s="205" t="s">
        <v>711</v>
      </c>
      <c r="Q48" s="168" t="s">
        <v>712</v>
      </c>
      <c r="R48" s="60" t="s">
        <v>714</v>
      </c>
      <c r="S48" s="61" t="s">
        <v>264</v>
      </c>
      <c r="T48" s="62" t="s">
        <v>309</v>
      </c>
    </row>
    <row r="49" spans="1:20" s="12" customFormat="1" ht="17.25">
      <c r="A49" s="59" t="s">
        <v>716</v>
      </c>
      <c r="B49" s="59"/>
      <c r="C49" s="166">
        <f>SUM(D49:K49)</f>
        <v>0</v>
      </c>
      <c r="D49" s="238"/>
      <c r="E49" s="238"/>
      <c r="F49" s="238"/>
      <c r="G49" s="238"/>
      <c r="H49" s="238"/>
      <c r="I49" s="238"/>
      <c r="J49" s="238"/>
      <c r="K49" s="238"/>
      <c r="L49" s="200"/>
      <c r="M49" s="200"/>
      <c r="N49" s="200"/>
      <c r="O49" s="201"/>
      <c r="P49" s="205"/>
      <c r="Q49" s="168" t="s">
        <v>259</v>
      </c>
      <c r="R49" s="60" t="s">
        <v>713</v>
      </c>
      <c r="S49" s="61"/>
      <c r="T49" s="62"/>
    </row>
    <row r="50" spans="1:20" s="12" customFormat="1" ht="17.25">
      <c r="A50" s="64" t="s">
        <v>261</v>
      </c>
      <c r="B50" s="64"/>
      <c r="C50" s="194" t="s">
        <v>318</v>
      </c>
      <c r="D50" s="194"/>
      <c r="E50" s="194"/>
      <c r="F50" s="194"/>
      <c r="G50" s="194"/>
      <c r="H50" s="194"/>
      <c r="I50" s="194"/>
      <c r="J50" s="194"/>
      <c r="K50" s="194"/>
      <c r="L50" s="194"/>
      <c r="M50" s="194"/>
      <c r="N50" s="194"/>
      <c r="O50" s="194"/>
      <c r="P50" s="194"/>
      <c r="Q50" s="194"/>
      <c r="R50" s="194"/>
      <c r="S50" s="194"/>
      <c r="T50" s="194"/>
    </row>
    <row r="51" spans="1:20" s="12" customFormat="1" ht="17.25" customHeight="1">
      <c r="A51" s="59" t="s">
        <v>717</v>
      </c>
      <c r="B51" s="59"/>
      <c r="C51" s="166">
        <f>SUM(D51:K51)</f>
        <v>0</v>
      </c>
      <c r="D51" s="238" t="s">
        <v>1112</v>
      </c>
      <c r="E51" s="238"/>
      <c r="F51" s="238"/>
      <c r="G51" s="238"/>
      <c r="H51" s="238"/>
      <c r="I51" s="238"/>
      <c r="J51" s="238"/>
      <c r="K51" s="238"/>
      <c r="L51" s="200">
        <v>56900</v>
      </c>
      <c r="M51" s="200">
        <v>42888</v>
      </c>
      <c r="N51" s="200">
        <v>4800</v>
      </c>
      <c r="O51" s="201" t="s">
        <v>724</v>
      </c>
      <c r="P51" s="205" t="s">
        <v>719</v>
      </c>
      <c r="Q51" s="168" t="s">
        <v>712</v>
      </c>
      <c r="R51" s="60" t="s">
        <v>726</v>
      </c>
      <c r="S51" s="61" t="s">
        <v>264</v>
      </c>
      <c r="T51" s="62" t="s">
        <v>309</v>
      </c>
    </row>
    <row r="52" spans="1:20" s="12" customFormat="1" ht="17.25">
      <c r="A52" s="59" t="s">
        <v>718</v>
      </c>
      <c r="B52" s="59"/>
      <c r="C52" s="166">
        <f>SUM(D52:K52)</f>
        <v>0</v>
      </c>
      <c r="D52" s="238"/>
      <c r="E52" s="238"/>
      <c r="F52" s="238"/>
      <c r="G52" s="238"/>
      <c r="H52" s="238"/>
      <c r="I52" s="238"/>
      <c r="J52" s="238"/>
      <c r="K52" s="238"/>
      <c r="L52" s="200"/>
      <c r="M52" s="200"/>
      <c r="N52" s="200"/>
      <c r="O52" s="201"/>
      <c r="P52" s="205"/>
      <c r="Q52" s="168" t="s">
        <v>259</v>
      </c>
      <c r="R52" s="60" t="s">
        <v>727</v>
      </c>
      <c r="S52" s="61"/>
      <c r="T52" s="62"/>
    </row>
    <row r="53" spans="1:20" s="12" customFormat="1" ht="17.25">
      <c r="A53" s="64" t="s">
        <v>261</v>
      </c>
      <c r="B53" s="64"/>
      <c r="C53" s="194" t="s">
        <v>318</v>
      </c>
      <c r="D53" s="194"/>
      <c r="E53" s="194"/>
      <c r="F53" s="194"/>
      <c r="G53" s="194"/>
      <c r="H53" s="194"/>
      <c r="I53" s="194"/>
      <c r="J53" s="194"/>
      <c r="K53" s="194"/>
      <c r="L53" s="194"/>
      <c r="M53" s="194"/>
      <c r="N53" s="194"/>
      <c r="O53" s="194"/>
      <c r="P53" s="194"/>
      <c r="Q53" s="194"/>
      <c r="R53" s="194"/>
      <c r="S53" s="194"/>
      <c r="T53" s="194"/>
    </row>
    <row r="54" spans="1:20" s="12" customFormat="1" ht="17.25">
      <c r="A54" s="59" t="s">
        <v>720</v>
      </c>
      <c r="B54" s="59"/>
      <c r="C54" s="166">
        <f>SUM(D54:K54)</f>
        <v>0</v>
      </c>
      <c r="D54" s="238" t="s">
        <v>1112</v>
      </c>
      <c r="E54" s="238"/>
      <c r="F54" s="238"/>
      <c r="G54" s="238"/>
      <c r="H54" s="238"/>
      <c r="I54" s="238"/>
      <c r="J54" s="238"/>
      <c r="K54" s="238"/>
      <c r="L54" s="200">
        <v>63900</v>
      </c>
      <c r="M54" s="200">
        <v>48888</v>
      </c>
      <c r="N54" s="200">
        <v>5800</v>
      </c>
      <c r="O54" s="201" t="s">
        <v>723</v>
      </c>
      <c r="P54" s="205" t="s">
        <v>725</v>
      </c>
      <c r="Q54" s="168" t="s">
        <v>722</v>
      </c>
      <c r="R54" s="60" t="s">
        <v>729</v>
      </c>
      <c r="S54" s="61" t="s">
        <v>270</v>
      </c>
      <c r="T54" s="62" t="s">
        <v>309</v>
      </c>
    </row>
    <row r="55" spans="1:20" s="12" customFormat="1" ht="17.25">
      <c r="A55" s="59" t="s">
        <v>721</v>
      </c>
      <c r="B55" s="59"/>
      <c r="C55" s="166">
        <f>SUM(D55:K55)</f>
        <v>0</v>
      </c>
      <c r="D55" s="238"/>
      <c r="E55" s="238"/>
      <c r="F55" s="238"/>
      <c r="G55" s="238"/>
      <c r="H55" s="238"/>
      <c r="I55" s="238"/>
      <c r="J55" s="238"/>
      <c r="K55" s="238"/>
      <c r="L55" s="200"/>
      <c r="M55" s="200"/>
      <c r="N55" s="200"/>
      <c r="O55" s="201"/>
      <c r="P55" s="205"/>
      <c r="Q55" s="168" t="s">
        <v>259</v>
      </c>
      <c r="R55" s="60" t="s">
        <v>728</v>
      </c>
      <c r="S55" s="61"/>
      <c r="T55" s="62"/>
    </row>
    <row r="56" spans="1:20" s="12" customFormat="1" ht="17.25">
      <c r="A56" s="64" t="s">
        <v>261</v>
      </c>
      <c r="B56" s="64"/>
      <c r="C56" s="194"/>
      <c r="D56" s="194"/>
      <c r="E56" s="194"/>
      <c r="F56" s="194"/>
      <c r="G56" s="194"/>
      <c r="H56" s="194"/>
      <c r="I56" s="194"/>
      <c r="J56" s="194"/>
      <c r="K56" s="194"/>
      <c r="L56" s="194"/>
      <c r="M56" s="194"/>
      <c r="N56" s="194"/>
      <c r="O56" s="194"/>
      <c r="P56" s="194"/>
      <c r="Q56" s="194"/>
      <c r="R56" s="194"/>
      <c r="S56" s="194"/>
      <c r="T56" s="194"/>
    </row>
    <row r="57" spans="1:20" s="12" customFormat="1" ht="17.25">
      <c r="A57" s="59" t="s">
        <v>730</v>
      </c>
      <c r="B57" s="59"/>
      <c r="C57" s="166">
        <f>SUM(D57:K57)</f>
        <v>0</v>
      </c>
      <c r="D57" s="238" t="s">
        <v>1112</v>
      </c>
      <c r="E57" s="238"/>
      <c r="F57" s="238"/>
      <c r="G57" s="238"/>
      <c r="H57" s="238"/>
      <c r="I57" s="238"/>
      <c r="J57" s="238"/>
      <c r="K57" s="238"/>
      <c r="L57" s="200">
        <v>66900</v>
      </c>
      <c r="M57" s="200">
        <v>51888</v>
      </c>
      <c r="N57" s="200">
        <v>5800</v>
      </c>
      <c r="O57" s="201" t="s">
        <v>732</v>
      </c>
      <c r="P57" s="205" t="s">
        <v>733</v>
      </c>
      <c r="Q57" s="168" t="s">
        <v>734</v>
      </c>
      <c r="R57" s="60" t="s">
        <v>729</v>
      </c>
      <c r="S57" s="61" t="s">
        <v>270</v>
      </c>
      <c r="T57" s="62" t="s">
        <v>309</v>
      </c>
    </row>
    <row r="58" spans="1:20" s="12" customFormat="1" ht="17.25">
      <c r="A58" s="59" t="s">
        <v>731</v>
      </c>
      <c r="B58" s="59"/>
      <c r="C58" s="166">
        <f>SUM(D58:K58)</f>
        <v>0</v>
      </c>
      <c r="D58" s="238"/>
      <c r="E58" s="238"/>
      <c r="F58" s="238"/>
      <c r="G58" s="238"/>
      <c r="H58" s="238"/>
      <c r="I58" s="238"/>
      <c r="J58" s="238"/>
      <c r="K58" s="238"/>
      <c r="L58" s="200"/>
      <c r="M58" s="200"/>
      <c r="N58" s="200"/>
      <c r="O58" s="201"/>
      <c r="P58" s="205"/>
      <c r="Q58" s="168" t="s">
        <v>259</v>
      </c>
      <c r="R58" s="60" t="s">
        <v>728</v>
      </c>
      <c r="S58" s="61"/>
      <c r="T58" s="62"/>
    </row>
    <row r="59" spans="1:20" s="12" customFormat="1" ht="17.25">
      <c r="A59" s="64" t="s">
        <v>261</v>
      </c>
      <c r="B59" s="64"/>
      <c r="C59" s="194"/>
      <c r="D59" s="194"/>
      <c r="E59" s="194"/>
      <c r="F59" s="194"/>
      <c r="G59" s="194"/>
      <c r="H59" s="194"/>
      <c r="I59" s="194"/>
      <c r="J59" s="194"/>
      <c r="K59" s="194"/>
      <c r="L59" s="194"/>
      <c r="M59" s="194"/>
      <c r="N59" s="194"/>
      <c r="O59" s="194"/>
      <c r="P59" s="194"/>
      <c r="Q59" s="194"/>
      <c r="R59" s="194"/>
      <c r="S59" s="194"/>
      <c r="T59" s="194"/>
    </row>
    <row r="60" spans="1:20" ht="17.25">
      <c r="A60" s="58" t="s">
        <v>246</v>
      </c>
      <c r="B60" s="203" t="s">
        <v>385</v>
      </c>
      <c r="C60" s="197" t="s">
        <v>281</v>
      </c>
      <c r="D60" s="237">
        <v>42377</v>
      </c>
      <c r="E60" s="237">
        <v>42378</v>
      </c>
      <c r="F60" s="237">
        <v>42379</v>
      </c>
      <c r="G60" s="237">
        <v>42380</v>
      </c>
      <c r="H60" s="237">
        <v>42381</v>
      </c>
      <c r="I60" s="237">
        <v>42382</v>
      </c>
      <c r="J60" s="237">
        <v>42383</v>
      </c>
      <c r="K60" s="237">
        <v>42384</v>
      </c>
      <c r="L60" s="58" t="s">
        <v>247</v>
      </c>
      <c r="M60" s="203" t="s">
        <v>278</v>
      </c>
      <c r="N60" s="203" t="s">
        <v>308</v>
      </c>
      <c r="O60" s="203" t="s">
        <v>248</v>
      </c>
      <c r="P60" s="202" t="s">
        <v>313</v>
      </c>
      <c r="Q60" s="202" t="s">
        <v>277</v>
      </c>
      <c r="R60" s="203" t="s">
        <v>695</v>
      </c>
      <c r="S60" s="203" t="s">
        <v>250</v>
      </c>
      <c r="T60" s="203" t="s">
        <v>251</v>
      </c>
    </row>
    <row r="61" spans="1:20" ht="17.25">
      <c r="A61" s="58" t="s">
        <v>271</v>
      </c>
      <c r="B61" s="203"/>
      <c r="C61" s="197"/>
      <c r="D61" s="237"/>
      <c r="E61" s="237"/>
      <c r="F61" s="237"/>
      <c r="G61" s="237"/>
      <c r="H61" s="237"/>
      <c r="I61" s="237"/>
      <c r="J61" s="237"/>
      <c r="K61" s="237"/>
      <c r="L61" s="58" t="s">
        <v>253</v>
      </c>
      <c r="M61" s="203"/>
      <c r="N61" s="203"/>
      <c r="O61" s="203"/>
      <c r="P61" s="202"/>
      <c r="Q61" s="202"/>
      <c r="R61" s="203"/>
      <c r="S61" s="203"/>
      <c r="T61" s="203"/>
    </row>
    <row r="62" spans="1:20" s="11" customFormat="1" ht="17.25">
      <c r="A62" s="59" t="s">
        <v>735</v>
      </c>
      <c r="B62" s="59"/>
      <c r="C62" s="166">
        <f>SUM(D62:K62)</f>
        <v>0</v>
      </c>
      <c r="D62" s="238" t="s">
        <v>1112</v>
      </c>
      <c r="E62" s="238"/>
      <c r="F62" s="238"/>
      <c r="G62" s="238"/>
      <c r="H62" s="238"/>
      <c r="I62" s="238"/>
      <c r="J62" s="238"/>
      <c r="K62" s="238"/>
      <c r="L62" s="200">
        <v>19300</v>
      </c>
      <c r="M62" s="200">
        <v>13888</v>
      </c>
      <c r="N62" s="200">
        <v>2800</v>
      </c>
      <c r="O62" s="201" t="s">
        <v>749</v>
      </c>
      <c r="P62" s="201" t="s">
        <v>756</v>
      </c>
      <c r="Q62" s="168" t="s">
        <v>764</v>
      </c>
      <c r="R62" s="60" t="s">
        <v>768</v>
      </c>
      <c r="S62" s="61" t="s">
        <v>257</v>
      </c>
      <c r="T62" s="62" t="s">
        <v>309</v>
      </c>
    </row>
    <row r="63" spans="1:20" s="11" customFormat="1" ht="17.25">
      <c r="A63" s="59" t="s">
        <v>736</v>
      </c>
      <c r="B63" s="59"/>
      <c r="C63" s="166">
        <f>SUM(D63:K63)</f>
        <v>0</v>
      </c>
      <c r="D63" s="238"/>
      <c r="E63" s="238"/>
      <c r="F63" s="238"/>
      <c r="G63" s="238"/>
      <c r="H63" s="238"/>
      <c r="I63" s="238"/>
      <c r="J63" s="238"/>
      <c r="K63" s="238"/>
      <c r="L63" s="200"/>
      <c r="M63" s="200"/>
      <c r="N63" s="200"/>
      <c r="O63" s="201"/>
      <c r="P63" s="201"/>
      <c r="Q63" s="168" t="s">
        <v>266</v>
      </c>
      <c r="R63" s="60" t="s">
        <v>769</v>
      </c>
      <c r="S63" s="61"/>
      <c r="T63" s="62"/>
    </row>
    <row r="64" spans="1:20" s="11" customFormat="1" ht="17.25">
      <c r="A64" s="63" t="s">
        <v>261</v>
      </c>
      <c r="B64" s="63"/>
      <c r="C64" s="194" t="s">
        <v>318</v>
      </c>
      <c r="D64" s="194"/>
      <c r="E64" s="194"/>
      <c r="F64" s="194"/>
      <c r="G64" s="194"/>
      <c r="H64" s="194"/>
      <c r="I64" s="194"/>
      <c r="J64" s="194"/>
      <c r="K64" s="194"/>
      <c r="L64" s="194"/>
      <c r="M64" s="194"/>
      <c r="N64" s="194"/>
      <c r="O64" s="194"/>
      <c r="P64" s="194"/>
      <c r="Q64" s="194"/>
      <c r="R64" s="194"/>
      <c r="S64" s="194"/>
      <c r="T64" s="194"/>
    </row>
    <row r="65" spans="1:20" s="11" customFormat="1" ht="17.25">
      <c r="A65" s="59" t="s">
        <v>737</v>
      </c>
      <c r="B65" s="59"/>
      <c r="C65" s="166">
        <f>SUM(D65:K65)</f>
        <v>0</v>
      </c>
      <c r="D65" s="238" t="s">
        <v>1112</v>
      </c>
      <c r="E65" s="238"/>
      <c r="F65" s="238"/>
      <c r="G65" s="238"/>
      <c r="H65" s="238"/>
      <c r="I65" s="238"/>
      <c r="J65" s="238"/>
      <c r="K65" s="238"/>
      <c r="L65" s="200">
        <v>21400</v>
      </c>
      <c r="M65" s="200">
        <v>15888</v>
      </c>
      <c r="N65" s="200">
        <v>2800</v>
      </c>
      <c r="O65" s="201" t="s">
        <v>750</v>
      </c>
      <c r="P65" s="201" t="s">
        <v>757</v>
      </c>
      <c r="Q65" s="168" t="s">
        <v>764</v>
      </c>
      <c r="R65" s="65" t="s">
        <v>768</v>
      </c>
      <c r="S65" s="61" t="s">
        <v>257</v>
      </c>
      <c r="T65" s="62" t="s">
        <v>309</v>
      </c>
    </row>
    <row r="66" spans="1:20" s="11" customFormat="1" ht="17.25">
      <c r="A66" s="59" t="s">
        <v>738</v>
      </c>
      <c r="B66" s="59"/>
      <c r="C66" s="166">
        <f>SUM(D66:K66)</f>
        <v>0</v>
      </c>
      <c r="D66" s="238"/>
      <c r="E66" s="238"/>
      <c r="F66" s="238"/>
      <c r="G66" s="238"/>
      <c r="H66" s="238"/>
      <c r="I66" s="238"/>
      <c r="J66" s="238"/>
      <c r="K66" s="238"/>
      <c r="L66" s="200"/>
      <c r="M66" s="200"/>
      <c r="N66" s="200"/>
      <c r="O66" s="201"/>
      <c r="P66" s="201"/>
      <c r="Q66" s="168" t="s">
        <v>763</v>
      </c>
      <c r="R66" s="65" t="s">
        <v>769</v>
      </c>
      <c r="S66" s="61"/>
      <c r="T66" s="62"/>
    </row>
    <row r="67" spans="1:20" s="11" customFormat="1" ht="17.25">
      <c r="A67" s="64" t="s">
        <v>261</v>
      </c>
      <c r="B67" s="64"/>
      <c r="C67" s="194" t="s">
        <v>318</v>
      </c>
      <c r="D67" s="194"/>
      <c r="E67" s="194"/>
      <c r="F67" s="194"/>
      <c r="G67" s="194"/>
      <c r="H67" s="194"/>
      <c r="I67" s="194"/>
      <c r="J67" s="194"/>
      <c r="K67" s="194"/>
      <c r="L67" s="194"/>
      <c r="M67" s="194"/>
      <c r="N67" s="194"/>
      <c r="O67" s="194"/>
      <c r="P67" s="194"/>
      <c r="Q67" s="194"/>
      <c r="R67" s="194"/>
      <c r="S67" s="194"/>
      <c r="T67" s="194"/>
    </row>
    <row r="68" spans="1:20" s="11" customFormat="1" ht="17.25">
      <c r="A68" s="59" t="s">
        <v>739</v>
      </c>
      <c r="B68" s="59"/>
      <c r="C68" s="166">
        <f>SUM(D68:K68)</f>
        <v>0</v>
      </c>
      <c r="D68" s="238" t="s">
        <v>1112</v>
      </c>
      <c r="E68" s="238"/>
      <c r="F68" s="238"/>
      <c r="G68" s="238"/>
      <c r="H68" s="238"/>
      <c r="I68" s="238"/>
      <c r="J68" s="238"/>
      <c r="K68" s="238"/>
      <c r="L68" s="200">
        <v>29400</v>
      </c>
      <c r="M68" s="200">
        <v>20888</v>
      </c>
      <c r="N68" s="200">
        <v>3800</v>
      </c>
      <c r="O68" s="201" t="s">
        <v>751</v>
      </c>
      <c r="P68" s="201" t="s">
        <v>758</v>
      </c>
      <c r="Q68" s="168" t="s">
        <v>764</v>
      </c>
      <c r="R68" s="65" t="s">
        <v>770</v>
      </c>
      <c r="S68" s="61" t="s">
        <v>767</v>
      </c>
      <c r="T68" s="62" t="s">
        <v>309</v>
      </c>
    </row>
    <row r="69" spans="1:20" s="11" customFormat="1" ht="17.25">
      <c r="A69" s="59" t="s">
        <v>740</v>
      </c>
      <c r="B69" s="59"/>
      <c r="C69" s="166">
        <f>SUM(D69:K69)</f>
        <v>0</v>
      </c>
      <c r="D69" s="238"/>
      <c r="E69" s="238"/>
      <c r="F69" s="238"/>
      <c r="G69" s="238"/>
      <c r="H69" s="238"/>
      <c r="I69" s="238"/>
      <c r="J69" s="238"/>
      <c r="K69" s="238"/>
      <c r="L69" s="200"/>
      <c r="M69" s="200"/>
      <c r="N69" s="200"/>
      <c r="O69" s="201"/>
      <c r="P69" s="201"/>
      <c r="Q69" s="168" t="s">
        <v>763</v>
      </c>
      <c r="R69" s="65" t="s">
        <v>771</v>
      </c>
      <c r="S69" s="61"/>
      <c r="T69" s="62"/>
    </row>
    <row r="70" spans="1:20" s="11" customFormat="1" ht="17.25">
      <c r="A70" s="64" t="s">
        <v>261</v>
      </c>
      <c r="B70" s="64"/>
      <c r="C70" s="194" t="s">
        <v>318</v>
      </c>
      <c r="D70" s="194"/>
      <c r="E70" s="194"/>
      <c r="F70" s="194"/>
      <c r="G70" s="194"/>
      <c r="H70" s="194"/>
      <c r="I70" s="194"/>
      <c r="J70" s="194"/>
      <c r="K70" s="194"/>
      <c r="L70" s="194"/>
      <c r="M70" s="194"/>
      <c r="N70" s="194"/>
      <c r="O70" s="194"/>
      <c r="P70" s="194"/>
      <c r="Q70" s="194"/>
      <c r="R70" s="194"/>
      <c r="S70" s="194"/>
      <c r="T70" s="194"/>
    </row>
    <row r="71" spans="1:20" s="11" customFormat="1" ht="17.25">
      <c r="A71" s="59" t="s">
        <v>741</v>
      </c>
      <c r="B71" s="59"/>
      <c r="C71" s="166">
        <f>SUM(D71:K71)</f>
        <v>0</v>
      </c>
      <c r="D71" s="238" t="s">
        <v>1112</v>
      </c>
      <c r="E71" s="238"/>
      <c r="F71" s="238"/>
      <c r="G71" s="238"/>
      <c r="H71" s="238"/>
      <c r="I71" s="238"/>
      <c r="J71" s="238"/>
      <c r="K71" s="238"/>
      <c r="L71" s="200">
        <v>32400</v>
      </c>
      <c r="M71" s="200">
        <v>24888</v>
      </c>
      <c r="N71" s="200">
        <v>3800</v>
      </c>
      <c r="O71" s="201" t="s">
        <v>752</v>
      </c>
      <c r="P71" s="201" t="s">
        <v>759</v>
      </c>
      <c r="Q71" s="168" t="s">
        <v>765</v>
      </c>
      <c r="R71" s="65" t="s">
        <v>770</v>
      </c>
      <c r="S71" s="61" t="s">
        <v>264</v>
      </c>
      <c r="T71" s="62" t="s">
        <v>309</v>
      </c>
    </row>
    <row r="72" spans="1:20" s="11" customFormat="1" ht="17.25">
      <c r="A72" s="59" t="s">
        <v>742</v>
      </c>
      <c r="B72" s="59"/>
      <c r="C72" s="166">
        <f>SUM(D72:K72)</f>
        <v>0</v>
      </c>
      <c r="D72" s="238"/>
      <c r="E72" s="238"/>
      <c r="F72" s="238"/>
      <c r="G72" s="238"/>
      <c r="H72" s="238"/>
      <c r="I72" s="238"/>
      <c r="J72" s="238"/>
      <c r="K72" s="238"/>
      <c r="L72" s="200"/>
      <c r="M72" s="200"/>
      <c r="N72" s="200"/>
      <c r="O72" s="201"/>
      <c r="P72" s="201"/>
      <c r="Q72" s="168" t="s">
        <v>763</v>
      </c>
      <c r="R72" s="65" t="s">
        <v>772</v>
      </c>
      <c r="S72" s="61"/>
      <c r="T72" s="62"/>
    </row>
    <row r="73" spans="1:20" s="11" customFormat="1" ht="17.25">
      <c r="A73" s="64" t="s">
        <v>261</v>
      </c>
      <c r="B73" s="64"/>
      <c r="C73" s="194" t="s">
        <v>318</v>
      </c>
      <c r="D73" s="194"/>
      <c r="E73" s="194"/>
      <c r="F73" s="194"/>
      <c r="G73" s="194"/>
      <c r="H73" s="194"/>
      <c r="I73" s="194"/>
      <c r="J73" s="194"/>
      <c r="K73" s="194"/>
      <c r="L73" s="194"/>
      <c r="M73" s="194"/>
      <c r="N73" s="194"/>
      <c r="O73" s="194"/>
      <c r="P73" s="194"/>
      <c r="Q73" s="194"/>
      <c r="R73" s="194"/>
      <c r="S73" s="194"/>
      <c r="T73" s="194"/>
    </row>
    <row r="74" spans="1:20" s="11" customFormat="1" ht="17.25">
      <c r="A74" s="59" t="s">
        <v>743</v>
      </c>
      <c r="B74" s="59"/>
      <c r="C74" s="166">
        <f>SUM(D74:K74)</f>
        <v>0</v>
      </c>
      <c r="D74" s="238" t="s">
        <v>1112</v>
      </c>
      <c r="E74" s="238"/>
      <c r="F74" s="238"/>
      <c r="G74" s="238"/>
      <c r="H74" s="238"/>
      <c r="I74" s="238"/>
      <c r="J74" s="238"/>
      <c r="K74" s="238"/>
      <c r="L74" s="200">
        <v>39400</v>
      </c>
      <c r="M74" s="200">
        <v>29888</v>
      </c>
      <c r="N74" s="200">
        <v>4800</v>
      </c>
      <c r="O74" s="201" t="s">
        <v>753</v>
      </c>
      <c r="P74" s="201" t="s">
        <v>760</v>
      </c>
      <c r="Q74" s="168" t="s">
        <v>765</v>
      </c>
      <c r="R74" s="65" t="s">
        <v>770</v>
      </c>
      <c r="S74" s="61" t="s">
        <v>264</v>
      </c>
      <c r="T74" s="62" t="s">
        <v>309</v>
      </c>
    </row>
    <row r="75" spans="1:20" s="11" customFormat="1" ht="17.25">
      <c r="A75" s="59" t="s">
        <v>744</v>
      </c>
      <c r="B75" s="59"/>
      <c r="C75" s="166">
        <f>SUM(D75:K75)</f>
        <v>0</v>
      </c>
      <c r="D75" s="238"/>
      <c r="E75" s="238"/>
      <c r="F75" s="238"/>
      <c r="G75" s="238"/>
      <c r="H75" s="238"/>
      <c r="I75" s="238"/>
      <c r="J75" s="238"/>
      <c r="K75" s="238"/>
      <c r="L75" s="200"/>
      <c r="M75" s="200"/>
      <c r="N75" s="200"/>
      <c r="O75" s="201"/>
      <c r="P75" s="201"/>
      <c r="Q75" s="168" t="s">
        <v>763</v>
      </c>
      <c r="R75" s="65" t="s">
        <v>773</v>
      </c>
      <c r="S75" s="61"/>
      <c r="T75" s="62"/>
    </row>
    <row r="76" spans="1:20" s="11" customFormat="1" ht="17.25">
      <c r="A76" s="64" t="s">
        <v>261</v>
      </c>
      <c r="B76" s="64"/>
      <c r="C76" s="194" t="s">
        <v>318</v>
      </c>
      <c r="D76" s="194"/>
      <c r="E76" s="194"/>
      <c r="F76" s="194"/>
      <c r="G76" s="194"/>
      <c r="H76" s="194"/>
      <c r="I76" s="194"/>
      <c r="J76" s="194"/>
      <c r="K76" s="194"/>
      <c r="L76" s="194"/>
      <c r="M76" s="194"/>
      <c r="N76" s="194"/>
      <c r="O76" s="194"/>
      <c r="P76" s="194"/>
      <c r="Q76" s="194"/>
      <c r="R76" s="194"/>
      <c r="S76" s="194"/>
      <c r="T76" s="194"/>
    </row>
    <row r="77" spans="1:20" s="11" customFormat="1" ht="17.25">
      <c r="A77" s="59" t="s">
        <v>745</v>
      </c>
      <c r="B77" s="59"/>
      <c r="C77" s="166">
        <f>SUM(D77:K77)</f>
        <v>0</v>
      </c>
      <c r="D77" s="238" t="s">
        <v>1112</v>
      </c>
      <c r="E77" s="238"/>
      <c r="F77" s="238"/>
      <c r="G77" s="238"/>
      <c r="H77" s="238"/>
      <c r="I77" s="238"/>
      <c r="J77" s="238"/>
      <c r="K77" s="238"/>
      <c r="L77" s="200">
        <v>44400</v>
      </c>
      <c r="M77" s="200">
        <v>32888</v>
      </c>
      <c r="N77" s="200">
        <v>5800</v>
      </c>
      <c r="O77" s="201" t="s">
        <v>754</v>
      </c>
      <c r="P77" s="201" t="s">
        <v>761</v>
      </c>
      <c r="Q77" s="168" t="s">
        <v>765</v>
      </c>
      <c r="R77" s="65" t="s">
        <v>774</v>
      </c>
      <c r="S77" s="61" t="s">
        <v>270</v>
      </c>
      <c r="T77" s="62" t="s">
        <v>309</v>
      </c>
    </row>
    <row r="78" spans="1:20" s="11" customFormat="1" ht="17.25">
      <c r="A78" s="59" t="s">
        <v>746</v>
      </c>
      <c r="B78" s="59"/>
      <c r="C78" s="166">
        <f>SUM(D78:K78)</f>
        <v>0</v>
      </c>
      <c r="D78" s="238"/>
      <c r="E78" s="238"/>
      <c r="F78" s="238"/>
      <c r="G78" s="238"/>
      <c r="H78" s="238"/>
      <c r="I78" s="238"/>
      <c r="J78" s="238"/>
      <c r="K78" s="238"/>
      <c r="L78" s="200"/>
      <c r="M78" s="200"/>
      <c r="N78" s="200"/>
      <c r="O78" s="201"/>
      <c r="P78" s="201"/>
      <c r="Q78" s="168" t="s">
        <v>763</v>
      </c>
      <c r="R78" s="65" t="s">
        <v>775</v>
      </c>
      <c r="S78" s="61"/>
      <c r="T78" s="62"/>
    </row>
    <row r="79" spans="1:20" s="11" customFormat="1" ht="17.25">
      <c r="A79" s="64" t="s">
        <v>261</v>
      </c>
      <c r="B79" s="64"/>
      <c r="C79" s="194" t="s">
        <v>318</v>
      </c>
      <c r="D79" s="194"/>
      <c r="E79" s="194"/>
      <c r="F79" s="194"/>
      <c r="G79" s="194"/>
      <c r="H79" s="194"/>
      <c r="I79" s="194"/>
      <c r="J79" s="194"/>
      <c r="K79" s="194"/>
      <c r="L79" s="194"/>
      <c r="M79" s="194"/>
      <c r="N79" s="194"/>
      <c r="O79" s="194"/>
      <c r="P79" s="194"/>
      <c r="Q79" s="194"/>
      <c r="R79" s="194"/>
      <c r="S79" s="194"/>
      <c r="T79" s="194"/>
    </row>
    <row r="80" spans="1:20" s="11" customFormat="1" ht="17.25">
      <c r="A80" s="59" t="s">
        <v>747</v>
      </c>
      <c r="B80" s="59"/>
      <c r="C80" s="166">
        <f>SUM(D80:K80)</f>
        <v>0</v>
      </c>
      <c r="D80" s="238" t="s">
        <v>1112</v>
      </c>
      <c r="E80" s="238"/>
      <c r="F80" s="238"/>
      <c r="G80" s="238"/>
      <c r="H80" s="238"/>
      <c r="I80" s="238"/>
      <c r="J80" s="238"/>
      <c r="K80" s="238"/>
      <c r="L80" s="200">
        <v>46400</v>
      </c>
      <c r="M80" s="200">
        <v>34888</v>
      </c>
      <c r="N80" s="200">
        <v>6800</v>
      </c>
      <c r="O80" s="201" t="s">
        <v>755</v>
      </c>
      <c r="P80" s="201" t="s">
        <v>762</v>
      </c>
      <c r="Q80" s="168" t="s">
        <v>766</v>
      </c>
      <c r="R80" s="65" t="s">
        <v>776</v>
      </c>
      <c r="S80" s="61" t="s">
        <v>346</v>
      </c>
      <c r="T80" s="62" t="s">
        <v>309</v>
      </c>
    </row>
    <row r="81" spans="1:20" s="11" customFormat="1" ht="17.25">
      <c r="A81" s="59" t="s">
        <v>748</v>
      </c>
      <c r="B81" s="59"/>
      <c r="C81" s="166">
        <f>SUM(D81:K81)</f>
        <v>0</v>
      </c>
      <c r="D81" s="238"/>
      <c r="E81" s="238"/>
      <c r="F81" s="238"/>
      <c r="G81" s="238"/>
      <c r="H81" s="238"/>
      <c r="I81" s="238"/>
      <c r="J81" s="238"/>
      <c r="K81" s="238"/>
      <c r="L81" s="200"/>
      <c r="M81" s="200"/>
      <c r="N81" s="200"/>
      <c r="O81" s="201"/>
      <c r="P81" s="201"/>
      <c r="Q81" s="168" t="s">
        <v>763</v>
      </c>
      <c r="R81" s="65" t="s">
        <v>775</v>
      </c>
      <c r="S81" s="61"/>
      <c r="T81" s="62"/>
    </row>
    <row r="82" spans="1:20" s="11" customFormat="1" ht="17.25">
      <c r="A82" s="64" t="s">
        <v>261</v>
      </c>
      <c r="B82" s="64"/>
      <c r="C82" s="194" t="s">
        <v>318</v>
      </c>
      <c r="D82" s="194"/>
      <c r="E82" s="194"/>
      <c r="F82" s="194"/>
      <c r="G82" s="194"/>
      <c r="H82" s="194"/>
      <c r="I82" s="194"/>
      <c r="J82" s="194"/>
      <c r="K82" s="194"/>
      <c r="L82" s="194"/>
      <c r="M82" s="194"/>
      <c r="N82" s="194"/>
      <c r="O82" s="194"/>
      <c r="P82" s="194"/>
      <c r="Q82" s="194"/>
      <c r="R82" s="194"/>
      <c r="S82" s="194"/>
      <c r="T82" s="194"/>
    </row>
  </sheetData>
  <sheetProtection/>
  <mergeCells count="246">
    <mergeCell ref="B15:B16"/>
    <mergeCell ref="D17:K19"/>
    <mergeCell ref="D21:K23"/>
    <mergeCell ref="D25:K27"/>
    <mergeCell ref="D29:K31"/>
    <mergeCell ref="D33:K35"/>
    <mergeCell ref="C28:T28"/>
    <mergeCell ref="L33:L35"/>
    <mergeCell ref="M33:M35"/>
    <mergeCell ref="N33:N35"/>
    <mergeCell ref="C59:T59"/>
    <mergeCell ref="C56:T56"/>
    <mergeCell ref="L57:L58"/>
    <mergeCell ref="M57:M58"/>
    <mergeCell ref="N57:N58"/>
    <mergeCell ref="O57:O58"/>
    <mergeCell ref="P57:P58"/>
    <mergeCell ref="D57:K58"/>
    <mergeCell ref="C53:T53"/>
    <mergeCell ref="L54:L55"/>
    <mergeCell ref="M54:M55"/>
    <mergeCell ref="N54:N55"/>
    <mergeCell ref="O54:O55"/>
    <mergeCell ref="P54:P55"/>
    <mergeCell ref="D54:K55"/>
    <mergeCell ref="C50:T50"/>
    <mergeCell ref="L51:L52"/>
    <mergeCell ref="M51:M52"/>
    <mergeCell ref="N51:N52"/>
    <mergeCell ref="O51:O52"/>
    <mergeCell ref="P51:P52"/>
    <mergeCell ref="D51:K52"/>
    <mergeCell ref="C47:T47"/>
    <mergeCell ref="L48:L49"/>
    <mergeCell ref="M48:M49"/>
    <mergeCell ref="N48:N49"/>
    <mergeCell ref="O48:O49"/>
    <mergeCell ref="P48:P49"/>
    <mergeCell ref="D48:K49"/>
    <mergeCell ref="C44:T44"/>
    <mergeCell ref="L45:L46"/>
    <mergeCell ref="M45:M46"/>
    <mergeCell ref="N45:N46"/>
    <mergeCell ref="O45:O46"/>
    <mergeCell ref="P45:P46"/>
    <mergeCell ref="C41:T41"/>
    <mergeCell ref="L42:L43"/>
    <mergeCell ref="M42:M43"/>
    <mergeCell ref="N42:N43"/>
    <mergeCell ref="O42:O43"/>
    <mergeCell ref="P42:P43"/>
    <mergeCell ref="T37:T38"/>
    <mergeCell ref="L39:L40"/>
    <mergeCell ref="M39:M40"/>
    <mergeCell ref="N39:N40"/>
    <mergeCell ref="O39:O40"/>
    <mergeCell ref="P39:P40"/>
    <mergeCell ref="P37:P38"/>
    <mergeCell ref="O37:O38"/>
    <mergeCell ref="J37:J38"/>
    <mergeCell ref="K37:K38"/>
    <mergeCell ref="Q37:Q38"/>
    <mergeCell ref="R37:R38"/>
    <mergeCell ref="S37:S38"/>
    <mergeCell ref="G37:G38"/>
    <mergeCell ref="H37:H38"/>
    <mergeCell ref="I37:I38"/>
    <mergeCell ref="M37:M38"/>
    <mergeCell ref="N37:N38"/>
    <mergeCell ref="M29:M31"/>
    <mergeCell ref="N29:N31"/>
    <mergeCell ref="P29:P31"/>
    <mergeCell ref="T29:T31"/>
    <mergeCell ref="Q30:Q31"/>
    <mergeCell ref="B37:B38"/>
    <mergeCell ref="C37:C38"/>
    <mergeCell ref="D37:D38"/>
    <mergeCell ref="E37:E38"/>
    <mergeCell ref="F37:F38"/>
    <mergeCell ref="D15:D16"/>
    <mergeCell ref="M21:M23"/>
    <mergeCell ref="N21:N23"/>
    <mergeCell ref="Q22:Q23"/>
    <mergeCell ref="P33:P35"/>
    <mergeCell ref="T33:T35"/>
    <mergeCell ref="Q34:Q35"/>
    <mergeCell ref="M25:M27"/>
    <mergeCell ref="C24:T24"/>
    <mergeCell ref="L29:L31"/>
    <mergeCell ref="K15:K16"/>
    <mergeCell ref="Q15:Q16"/>
    <mergeCell ref="L17:L19"/>
    <mergeCell ref="Q18:Q19"/>
    <mergeCell ref="N25:N27"/>
    <mergeCell ref="P25:P27"/>
    <mergeCell ref="C20:T20"/>
    <mergeCell ref="T25:T27"/>
    <mergeCell ref="Q26:Q27"/>
    <mergeCell ref="L21:L23"/>
    <mergeCell ref="G60:G61"/>
    <mergeCell ref="C14:T14"/>
    <mergeCell ref="M15:M16"/>
    <mergeCell ref="C15:C16"/>
    <mergeCell ref="E15:E16"/>
    <mergeCell ref="F15:F16"/>
    <mergeCell ref="R15:R16"/>
    <mergeCell ref="S15:S16"/>
    <mergeCell ref="T15:T16"/>
    <mergeCell ref="J15:J16"/>
    <mergeCell ref="M12:M13"/>
    <mergeCell ref="N12:N13"/>
    <mergeCell ref="T17:T19"/>
    <mergeCell ref="P21:P23"/>
    <mergeCell ref="T21:T23"/>
    <mergeCell ref="D62:K63"/>
    <mergeCell ref="M17:M19"/>
    <mergeCell ref="C36:T36"/>
    <mergeCell ref="C32:T32"/>
    <mergeCell ref="L25:L27"/>
    <mergeCell ref="T10:T11"/>
    <mergeCell ref="I15:I16"/>
    <mergeCell ref="N15:N16"/>
    <mergeCell ref="E7:K8"/>
    <mergeCell ref="O15:O16"/>
    <mergeCell ref="P15:P16"/>
    <mergeCell ref="E10:E11"/>
    <mergeCell ref="G15:G16"/>
    <mergeCell ref="L12:L13"/>
    <mergeCell ref="E12:K13"/>
    <mergeCell ref="H10:H11"/>
    <mergeCell ref="F2:F3"/>
    <mergeCell ref="O4:O5"/>
    <mergeCell ref="N7:N8"/>
    <mergeCell ref="O7:O8"/>
    <mergeCell ref="O10:O11"/>
    <mergeCell ref="K2:K3"/>
    <mergeCell ref="K10:K11"/>
    <mergeCell ref="O2:O3"/>
    <mergeCell ref="L7:L8"/>
    <mergeCell ref="A1:T1"/>
    <mergeCell ref="D10:D11"/>
    <mergeCell ref="M2:M3"/>
    <mergeCell ref="T2:T3"/>
    <mergeCell ref="P12:P13"/>
    <mergeCell ref="P4:P5"/>
    <mergeCell ref="P7:P8"/>
    <mergeCell ref="C9:T9"/>
    <mergeCell ref="C10:C11"/>
    <mergeCell ref="M10:M11"/>
    <mergeCell ref="H60:H61"/>
    <mergeCell ref="P10:P11"/>
    <mergeCell ref="O12:O13"/>
    <mergeCell ref="L4:L5"/>
    <mergeCell ref="H15:H16"/>
    <mergeCell ref="R10:R11"/>
    <mergeCell ref="N4:N5"/>
    <mergeCell ref="N10:N11"/>
    <mergeCell ref="N17:N19"/>
    <mergeCell ref="P17:P19"/>
    <mergeCell ref="P2:P3"/>
    <mergeCell ref="S2:S3"/>
    <mergeCell ref="S10:S11"/>
    <mergeCell ref="R2:R3"/>
    <mergeCell ref="N2:N3"/>
    <mergeCell ref="M4:M5"/>
    <mergeCell ref="M7:M8"/>
    <mergeCell ref="B2:B3"/>
    <mergeCell ref="B10:B11"/>
    <mergeCell ref="C2:C3"/>
    <mergeCell ref="D2:D3"/>
    <mergeCell ref="E2:E3"/>
    <mergeCell ref="G2:G3"/>
    <mergeCell ref="F10:F11"/>
    <mergeCell ref="I60:I61"/>
    <mergeCell ref="H2:H3"/>
    <mergeCell ref="G10:G11"/>
    <mergeCell ref="J2:J3"/>
    <mergeCell ref="Q2:Q3"/>
    <mergeCell ref="Q10:Q11"/>
    <mergeCell ref="I2:I3"/>
    <mergeCell ref="I10:I11"/>
    <mergeCell ref="C6:T6"/>
    <mergeCell ref="J10:J11"/>
    <mergeCell ref="N60:N61"/>
    <mergeCell ref="O60:O61"/>
    <mergeCell ref="P60:P61"/>
    <mergeCell ref="J60:J61"/>
    <mergeCell ref="K60:K61"/>
    <mergeCell ref="B60:B61"/>
    <mergeCell ref="C60:C61"/>
    <mergeCell ref="D60:D61"/>
    <mergeCell ref="E60:E61"/>
    <mergeCell ref="F60:F61"/>
    <mergeCell ref="Q60:Q61"/>
    <mergeCell ref="R60:R61"/>
    <mergeCell ref="S60:S61"/>
    <mergeCell ref="T60:T61"/>
    <mergeCell ref="L62:L63"/>
    <mergeCell ref="M62:M63"/>
    <mergeCell ref="N62:N63"/>
    <mergeCell ref="O62:O63"/>
    <mergeCell ref="P62:P63"/>
    <mergeCell ref="M60:M61"/>
    <mergeCell ref="C64:T64"/>
    <mergeCell ref="L65:L66"/>
    <mergeCell ref="M65:M66"/>
    <mergeCell ref="N65:N66"/>
    <mergeCell ref="O65:O66"/>
    <mergeCell ref="P65:P66"/>
    <mergeCell ref="D65:K66"/>
    <mergeCell ref="C67:T67"/>
    <mergeCell ref="L68:L69"/>
    <mergeCell ref="M68:M69"/>
    <mergeCell ref="N68:N69"/>
    <mergeCell ref="O68:O69"/>
    <mergeCell ref="P68:P69"/>
    <mergeCell ref="D68:K69"/>
    <mergeCell ref="C70:T70"/>
    <mergeCell ref="L71:L72"/>
    <mergeCell ref="M71:M72"/>
    <mergeCell ref="N71:N72"/>
    <mergeCell ref="O71:O72"/>
    <mergeCell ref="P71:P72"/>
    <mergeCell ref="D71:K72"/>
    <mergeCell ref="C73:T73"/>
    <mergeCell ref="L74:L75"/>
    <mergeCell ref="M74:M75"/>
    <mergeCell ref="N74:N75"/>
    <mergeCell ref="O74:O75"/>
    <mergeCell ref="P74:P75"/>
    <mergeCell ref="D74:K75"/>
    <mergeCell ref="C76:T76"/>
    <mergeCell ref="L77:L78"/>
    <mergeCell ref="M77:M78"/>
    <mergeCell ref="N77:N78"/>
    <mergeCell ref="O77:O78"/>
    <mergeCell ref="P77:P78"/>
    <mergeCell ref="D77:K78"/>
    <mergeCell ref="C82:T82"/>
    <mergeCell ref="C79:T79"/>
    <mergeCell ref="L80:L81"/>
    <mergeCell ref="M80:M81"/>
    <mergeCell ref="N80:N81"/>
    <mergeCell ref="O80:O81"/>
    <mergeCell ref="P80:P81"/>
    <mergeCell ref="D80:K81"/>
  </mergeCells>
  <printOptions horizontalCentered="1"/>
  <pageMargins left="0" right="0" top="0.15748031496062992" bottom="0.15748031496062992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台灣樂金電器股份有限公司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Chuni Sun/LGETT Sales MKT Team(selena.sun@lge.com)</dc:creator>
  <cp:keywords/>
  <dc:description/>
  <cp:lastModifiedBy>Huang, Rock</cp:lastModifiedBy>
  <cp:lastPrinted>2016-01-08T01:18:45Z</cp:lastPrinted>
  <dcterms:created xsi:type="dcterms:W3CDTF">2014-01-03T05:41:19Z</dcterms:created>
  <dcterms:modified xsi:type="dcterms:W3CDTF">2016-01-08T17:14:03Z</dcterms:modified>
  <cp:category/>
  <cp:version/>
  <cp:contentType/>
  <cp:contentStatus/>
</cp:coreProperties>
</file>